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ivskayayd\Desktop\Сет.граф.2024\"/>
    </mc:Choice>
  </mc:AlternateContent>
  <xr:revisionPtr revIDLastSave="0" documentId="13_ncr:1_{47B4B3C2-17A1-411B-BF6F-E0B0B05F3AA5}" xr6:coauthVersionLast="45" xr6:coauthVersionMax="45" xr10:uidLastSave="{00000000-0000-0000-0000-000000000000}"/>
  <bookViews>
    <workbookView xWindow="-120" yWindow="-120" windowWidth="29040" windowHeight="15840" tabRatio="794" firstSheet="3" activeTab="3" xr2:uid="{00000000-000D-0000-FFFF-FFFF00000000}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таб.3'!$D$2:$D$92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таб.4'!$A$1:$U$18</definedName>
    <definedName name="_xlnm.Print_Area" localSheetId="3">'Финансирование таб.3'!$A$1:$AR$90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51" i="13" l="1"/>
  <c r="AO70" i="13"/>
  <c r="AO67" i="13"/>
  <c r="AG70" i="13"/>
  <c r="AF67" i="13"/>
  <c r="AF51" i="13"/>
  <c r="AC51" i="13"/>
  <c r="AD51" i="13" l="1"/>
  <c r="F70" i="13"/>
  <c r="AC70" i="13"/>
  <c r="E38" i="13" l="1"/>
  <c r="AO32" i="13"/>
  <c r="O51" i="13" l="1"/>
  <c r="Q68" i="13" l="1"/>
  <c r="R68" i="13"/>
  <c r="U68" i="13"/>
  <c r="W68" i="13"/>
  <c r="X68" i="13"/>
  <c r="Z68" i="13"/>
  <c r="AA68" i="13"/>
  <c r="AB68" i="13" s="1"/>
  <c r="AC68" i="13"/>
  <c r="AD68" i="13"/>
  <c r="AE68" i="13" s="1"/>
  <c r="AF68" i="13"/>
  <c r="AG68" i="13"/>
  <c r="AI68" i="13"/>
  <c r="AJ68" i="13"/>
  <c r="AK68" i="13" s="1"/>
  <c r="AL68" i="13"/>
  <c r="AM68" i="13"/>
  <c r="AN68" i="13" s="1"/>
  <c r="AO68" i="13"/>
  <c r="AP68" i="13"/>
  <c r="AQ68" i="13"/>
  <c r="P69" i="13"/>
  <c r="P70" i="13"/>
  <c r="O68" i="13"/>
  <c r="P68" i="13" s="1"/>
  <c r="N68" i="13"/>
  <c r="M69" i="13"/>
  <c r="M70" i="13"/>
  <c r="J69" i="13"/>
  <c r="J70" i="13"/>
  <c r="E69" i="13"/>
  <c r="AH68" i="13" l="1"/>
  <c r="Y68" i="13"/>
  <c r="S68" i="13"/>
  <c r="T68" i="13"/>
  <c r="V68" i="13" s="1"/>
  <c r="Q40" i="13"/>
  <c r="K29" i="13" l="1"/>
  <c r="K35" i="13" s="1"/>
  <c r="K33" i="13" s="1"/>
  <c r="E70" i="13" l="1"/>
  <c r="L67" i="13"/>
  <c r="E32" i="13"/>
  <c r="H68" i="13" l="1"/>
  <c r="I68" i="13"/>
  <c r="L68" i="13"/>
  <c r="K68" i="13"/>
  <c r="M68" i="13" l="1"/>
  <c r="J68" i="13"/>
  <c r="E68" i="13"/>
  <c r="H14" i="13"/>
  <c r="I14" i="13"/>
  <c r="J14" i="13" s="1"/>
  <c r="K14" i="13"/>
  <c r="L14" i="13"/>
  <c r="M14" i="13" s="1"/>
  <c r="N14" i="13"/>
  <c r="O14" i="13"/>
  <c r="P14" i="13" s="1"/>
  <c r="Q14" i="13"/>
  <c r="R14" i="13"/>
  <c r="S14" i="13" s="1"/>
  <c r="T14" i="13"/>
  <c r="U14" i="13"/>
  <c r="V14" i="13" s="1"/>
  <c r="W14" i="13"/>
  <c r="X14" i="13"/>
  <c r="Y14" i="13" s="1"/>
  <c r="Z14" i="13"/>
  <c r="AA14" i="13"/>
  <c r="AB14" i="13" s="1"/>
  <c r="AC14" i="13"/>
  <c r="AD14" i="13"/>
  <c r="AE14" i="13" s="1"/>
  <c r="AF14" i="13"/>
  <c r="AG14" i="13"/>
  <c r="AH14" i="13" s="1"/>
  <c r="AI14" i="13"/>
  <c r="AJ14" i="13"/>
  <c r="AK14" i="13" s="1"/>
  <c r="AL14" i="13"/>
  <c r="AM14" i="13"/>
  <c r="AN14" i="13" s="1"/>
  <c r="AO14" i="13"/>
  <c r="AP14" i="13"/>
  <c r="AQ14" i="13" s="1"/>
  <c r="E15" i="13"/>
  <c r="F15" i="13"/>
  <c r="G15" i="13" s="1"/>
  <c r="J15" i="13"/>
  <c r="M15" i="13"/>
  <c r="P15" i="13"/>
  <c r="S15" i="13"/>
  <c r="V15" i="13"/>
  <c r="Y15" i="13"/>
  <c r="AB15" i="13"/>
  <c r="AE15" i="13"/>
  <c r="AH15" i="13"/>
  <c r="AK15" i="13"/>
  <c r="AN15" i="13"/>
  <c r="AQ15" i="13"/>
  <c r="E16" i="13"/>
  <c r="F16" i="13"/>
  <c r="G16" i="13" s="1"/>
  <c r="J16" i="13"/>
  <c r="M16" i="13"/>
  <c r="P16" i="13"/>
  <c r="S16" i="13"/>
  <c r="V16" i="13"/>
  <c r="Y16" i="13"/>
  <c r="AB16" i="13"/>
  <c r="AE16" i="13"/>
  <c r="AH16" i="13"/>
  <c r="AK16" i="13"/>
  <c r="AN16" i="13"/>
  <c r="AQ16" i="13"/>
  <c r="E14" i="13" l="1"/>
  <c r="F14" i="13"/>
  <c r="G14" i="13" s="1"/>
  <c r="H29" i="13"/>
  <c r="H35" i="13" l="1"/>
  <c r="F69" i="13"/>
  <c r="G69" i="13" s="1"/>
  <c r="K66" i="13"/>
  <c r="K72" i="13" s="1"/>
  <c r="L66" i="13"/>
  <c r="L72" i="13" s="1"/>
  <c r="M72" i="13" s="1"/>
  <c r="N66" i="13"/>
  <c r="N72" i="13" s="1"/>
  <c r="O66" i="13"/>
  <c r="Q66" i="13"/>
  <c r="Q72" i="13" s="1"/>
  <c r="R66" i="13"/>
  <c r="R72" i="13" s="1"/>
  <c r="S72" i="13" s="1"/>
  <c r="T66" i="13"/>
  <c r="T72" i="13" s="1"/>
  <c r="U66" i="13"/>
  <c r="U72" i="13" s="1"/>
  <c r="V72" i="13" s="1"/>
  <c r="W66" i="13"/>
  <c r="W72" i="13" s="1"/>
  <c r="X66" i="13"/>
  <c r="X72" i="13" s="1"/>
  <c r="Y72" i="13" s="1"/>
  <c r="Z66" i="13"/>
  <c r="Z72" i="13" s="1"/>
  <c r="AA66" i="13"/>
  <c r="AC66" i="13"/>
  <c r="AC72" i="13" s="1"/>
  <c r="AD66" i="13"/>
  <c r="AD72" i="13" s="1"/>
  <c r="AE72" i="13" s="1"/>
  <c r="AF66" i="13"/>
  <c r="AF72" i="13" s="1"/>
  <c r="AG66" i="13"/>
  <c r="AG72" i="13" s="1"/>
  <c r="AH72" i="13" s="1"/>
  <c r="AI66" i="13"/>
  <c r="AJ66" i="13"/>
  <c r="AJ72" i="13" s="1"/>
  <c r="AK72" i="13" s="1"/>
  <c r="AL66" i="13"/>
  <c r="AL72" i="13" s="1"/>
  <c r="AM66" i="13"/>
  <c r="AO66" i="13"/>
  <c r="AO72" i="13" s="1"/>
  <c r="AP66" i="13"/>
  <c r="AP72" i="13" s="1"/>
  <c r="AQ72" i="13" s="1"/>
  <c r="K67" i="13"/>
  <c r="K73" i="13" s="1"/>
  <c r="L73" i="13"/>
  <c r="N67" i="13"/>
  <c r="O67" i="13"/>
  <c r="O73" i="13" s="1"/>
  <c r="Q67" i="13"/>
  <c r="R67" i="13"/>
  <c r="T67" i="13"/>
  <c r="T73" i="13" s="1"/>
  <c r="U67" i="13"/>
  <c r="V67" i="13" s="1"/>
  <c r="W67" i="13"/>
  <c r="W73" i="13" s="1"/>
  <c r="X67" i="13"/>
  <c r="X73" i="13" s="1"/>
  <c r="Z67" i="13"/>
  <c r="AA67" i="13"/>
  <c r="AA73" i="13" s="1"/>
  <c r="AC67" i="13"/>
  <c r="AD67" i="13"/>
  <c r="AF73" i="13"/>
  <c r="AG67" i="13"/>
  <c r="AI67" i="13"/>
  <c r="AI73" i="13" s="1"/>
  <c r="AJ67" i="13"/>
  <c r="AJ73" i="13" s="1"/>
  <c r="AL67" i="13"/>
  <c r="AM67" i="13"/>
  <c r="AM73" i="13" s="1"/>
  <c r="AP67" i="13"/>
  <c r="I66" i="13"/>
  <c r="I67" i="13"/>
  <c r="H66" i="13"/>
  <c r="H72" i="13" s="1"/>
  <c r="H67" i="13"/>
  <c r="H73" i="13" s="1"/>
  <c r="S69" i="13"/>
  <c r="V69" i="13"/>
  <c r="Y69" i="13"/>
  <c r="AB69" i="13"/>
  <c r="AE69" i="13"/>
  <c r="AH69" i="13"/>
  <c r="AK69" i="13"/>
  <c r="AN69" i="13"/>
  <c r="AQ69" i="13"/>
  <c r="S70" i="13"/>
  <c r="V70" i="13"/>
  <c r="Y70" i="13"/>
  <c r="AB70" i="13"/>
  <c r="AE70" i="13"/>
  <c r="AH70" i="13"/>
  <c r="AK70" i="13"/>
  <c r="AN70" i="13"/>
  <c r="AQ70" i="13"/>
  <c r="K38" i="13"/>
  <c r="K62" i="13" s="1"/>
  <c r="K61" i="13" s="1"/>
  <c r="L38" i="13"/>
  <c r="L62" i="13" s="1"/>
  <c r="M62" i="13" s="1"/>
  <c r="N38" i="13"/>
  <c r="N62" i="13" s="1"/>
  <c r="O38" i="13"/>
  <c r="O62" i="13" s="1"/>
  <c r="P62" i="13" s="1"/>
  <c r="Q38" i="13"/>
  <c r="Q62" i="13" s="1"/>
  <c r="R38" i="13"/>
  <c r="R62" i="13" s="1"/>
  <c r="S62" i="13" s="1"/>
  <c r="T38" i="13"/>
  <c r="T62" i="13" s="1"/>
  <c r="U38" i="13"/>
  <c r="U62" i="13" s="1"/>
  <c r="V62" i="13" s="1"/>
  <c r="W62" i="13"/>
  <c r="X38" i="13"/>
  <c r="X62" i="13" s="1"/>
  <c r="Y62" i="13" s="1"/>
  <c r="Z38" i="13"/>
  <c r="Z62" i="13" s="1"/>
  <c r="AA38" i="13"/>
  <c r="AA62" i="13" s="1"/>
  <c r="AB62" i="13" s="1"/>
  <c r="AC38" i="13"/>
  <c r="AC62" i="13" s="1"/>
  <c r="AD38" i="13"/>
  <c r="AD62" i="13" s="1"/>
  <c r="AE62" i="13" s="1"/>
  <c r="AF38" i="13"/>
  <c r="AF62" i="13" s="1"/>
  <c r="AG38" i="13"/>
  <c r="AG62" i="13" s="1"/>
  <c r="AH62" i="13" s="1"/>
  <c r="AI62" i="13"/>
  <c r="AJ38" i="13"/>
  <c r="AJ62" i="13" s="1"/>
  <c r="AK62" i="13" s="1"/>
  <c r="AL38" i="13"/>
  <c r="AL62" i="13" s="1"/>
  <c r="AM38" i="13"/>
  <c r="AM62" i="13" s="1"/>
  <c r="AN62" i="13" s="1"/>
  <c r="AO38" i="13"/>
  <c r="AO62" i="13" s="1"/>
  <c r="AP38" i="13"/>
  <c r="AP62" i="13" s="1"/>
  <c r="AQ62" i="13" s="1"/>
  <c r="K39" i="13"/>
  <c r="K63" i="13" s="1"/>
  <c r="L39" i="13"/>
  <c r="L63" i="13" s="1"/>
  <c r="N39" i="13"/>
  <c r="N63" i="13" s="1"/>
  <c r="O39" i="13"/>
  <c r="O63" i="13" s="1"/>
  <c r="Q39" i="13"/>
  <c r="Q63" i="13" s="1"/>
  <c r="R39" i="13"/>
  <c r="R63" i="13" s="1"/>
  <c r="T39" i="13"/>
  <c r="T63" i="13" s="1"/>
  <c r="T61" i="13" s="1"/>
  <c r="U39" i="13"/>
  <c r="U63" i="13" s="1"/>
  <c r="W39" i="13"/>
  <c r="W63" i="13" s="1"/>
  <c r="X39" i="13"/>
  <c r="X63" i="13" s="1"/>
  <c r="Z39" i="13"/>
  <c r="Z63" i="13" s="1"/>
  <c r="Z61" i="13" s="1"/>
  <c r="AA39" i="13"/>
  <c r="AA63" i="13" s="1"/>
  <c r="AC39" i="13"/>
  <c r="AC63" i="13" s="1"/>
  <c r="AD39" i="13"/>
  <c r="AD63" i="13" s="1"/>
  <c r="AF39" i="13"/>
  <c r="AF63" i="13" s="1"/>
  <c r="AG39" i="13"/>
  <c r="AG63" i="13" s="1"/>
  <c r="AI39" i="13"/>
  <c r="AI63" i="13" s="1"/>
  <c r="AJ39" i="13"/>
  <c r="AJ63" i="13" s="1"/>
  <c r="AL39" i="13"/>
  <c r="AL63" i="13" s="1"/>
  <c r="AL61" i="13" s="1"/>
  <c r="AM39" i="13"/>
  <c r="AM63" i="13" s="1"/>
  <c r="AO39" i="13"/>
  <c r="AO63" i="13" s="1"/>
  <c r="AP39" i="13"/>
  <c r="AP63" i="13" s="1"/>
  <c r="H38" i="13"/>
  <c r="H62" i="13" s="1"/>
  <c r="I38" i="13"/>
  <c r="I39" i="13"/>
  <c r="I63" i="13" s="1"/>
  <c r="H39" i="13"/>
  <c r="H63" i="13" s="1"/>
  <c r="H58" i="13"/>
  <c r="I58" i="13"/>
  <c r="J58" i="13" s="1"/>
  <c r="K58" i="13"/>
  <c r="L58" i="13"/>
  <c r="M58" i="13" s="1"/>
  <c r="N58" i="13"/>
  <c r="O58" i="13"/>
  <c r="P58" i="13" s="1"/>
  <c r="Q58" i="13"/>
  <c r="R58" i="13"/>
  <c r="S58" i="13" s="1"/>
  <c r="T58" i="13"/>
  <c r="U58" i="13"/>
  <c r="V58" i="13" s="1"/>
  <c r="W58" i="13"/>
  <c r="X58" i="13"/>
  <c r="Y58" i="13" s="1"/>
  <c r="Z58" i="13"/>
  <c r="AA58" i="13"/>
  <c r="AB58" i="13" s="1"/>
  <c r="AC58" i="13"/>
  <c r="AD58" i="13"/>
  <c r="AE58" i="13" s="1"/>
  <c r="AF58" i="13"/>
  <c r="AG58" i="13"/>
  <c r="AH58" i="13" s="1"/>
  <c r="AI58" i="13"/>
  <c r="AJ58" i="13"/>
  <c r="AK58" i="13" s="1"/>
  <c r="AL58" i="13"/>
  <c r="AM58" i="13"/>
  <c r="AN58" i="13" s="1"/>
  <c r="AO58" i="13"/>
  <c r="AP58" i="13"/>
  <c r="AQ58" i="13" s="1"/>
  <c r="E59" i="13"/>
  <c r="F59" i="13"/>
  <c r="G59" i="13" s="1"/>
  <c r="J59" i="13"/>
  <c r="M59" i="13"/>
  <c r="P59" i="13"/>
  <c r="S59" i="13"/>
  <c r="V59" i="13"/>
  <c r="Y59" i="13"/>
  <c r="AB59" i="13"/>
  <c r="AE59" i="13"/>
  <c r="AH59" i="13"/>
  <c r="AK59" i="13"/>
  <c r="AN59" i="13"/>
  <c r="AQ59" i="13"/>
  <c r="E60" i="13"/>
  <c r="F60" i="13"/>
  <c r="G60" i="13" s="1"/>
  <c r="J60" i="13"/>
  <c r="M60" i="13"/>
  <c r="P60" i="13"/>
  <c r="S60" i="13"/>
  <c r="V60" i="13"/>
  <c r="Y60" i="13"/>
  <c r="AB60" i="13"/>
  <c r="AE60" i="13"/>
  <c r="AH60" i="13"/>
  <c r="AK60" i="13"/>
  <c r="AN60" i="13"/>
  <c r="AQ60" i="13"/>
  <c r="E41" i="13"/>
  <c r="E53" i="13"/>
  <c r="H55" i="13"/>
  <c r="I55" i="13"/>
  <c r="J55" i="13" s="1"/>
  <c r="K55" i="13"/>
  <c r="L55" i="13"/>
  <c r="M55" i="13" s="1"/>
  <c r="N55" i="13"/>
  <c r="O55" i="13"/>
  <c r="P55" i="13" s="1"/>
  <c r="Q55" i="13"/>
  <c r="R55" i="13"/>
  <c r="S55" i="13" s="1"/>
  <c r="T55" i="13"/>
  <c r="U55" i="13"/>
  <c r="V55" i="13" s="1"/>
  <c r="W55" i="13"/>
  <c r="X55" i="13"/>
  <c r="Y55" i="13" s="1"/>
  <c r="Z55" i="13"/>
  <c r="AA55" i="13"/>
  <c r="AB55" i="13" s="1"/>
  <c r="AC55" i="13"/>
  <c r="AD55" i="13"/>
  <c r="AE55" i="13" s="1"/>
  <c r="AF55" i="13"/>
  <c r="AG55" i="13"/>
  <c r="AH55" i="13" s="1"/>
  <c r="AI55" i="13"/>
  <c r="AJ55" i="13"/>
  <c r="AK55" i="13" s="1"/>
  <c r="AL55" i="13"/>
  <c r="AM55" i="13"/>
  <c r="AN55" i="13" s="1"/>
  <c r="AO55" i="13"/>
  <c r="AP55" i="13"/>
  <c r="AQ55" i="13" s="1"/>
  <c r="E56" i="13"/>
  <c r="F56" i="13"/>
  <c r="G56" i="13" s="1"/>
  <c r="J56" i="13"/>
  <c r="M56" i="13"/>
  <c r="P56" i="13"/>
  <c r="S56" i="13"/>
  <c r="V56" i="13"/>
  <c r="Y56" i="13"/>
  <c r="AB56" i="13"/>
  <c r="AE56" i="13"/>
  <c r="AH56" i="13"/>
  <c r="AK56" i="13"/>
  <c r="AN56" i="13"/>
  <c r="AQ56" i="13"/>
  <c r="E57" i="13"/>
  <c r="F57" i="13"/>
  <c r="G57" i="13" s="1"/>
  <c r="J57" i="13"/>
  <c r="M57" i="13"/>
  <c r="P57" i="13"/>
  <c r="S57" i="13"/>
  <c r="V57" i="13"/>
  <c r="Y57" i="13"/>
  <c r="AB57" i="13"/>
  <c r="AE57" i="13"/>
  <c r="AH57" i="13"/>
  <c r="AK57" i="13"/>
  <c r="AN57" i="13"/>
  <c r="AQ57" i="13"/>
  <c r="H52" i="13"/>
  <c r="I52" i="13"/>
  <c r="J52" i="13" s="1"/>
  <c r="K52" i="13"/>
  <c r="L52" i="13"/>
  <c r="M52" i="13" s="1"/>
  <c r="N52" i="13"/>
  <c r="O52" i="13"/>
  <c r="P52" i="13" s="1"/>
  <c r="Q52" i="13"/>
  <c r="R52" i="13"/>
  <c r="S52" i="13" s="1"/>
  <c r="T52" i="13"/>
  <c r="U52" i="13"/>
  <c r="V52" i="13" s="1"/>
  <c r="W52" i="13"/>
  <c r="X52" i="13"/>
  <c r="Y52" i="13" s="1"/>
  <c r="Z52" i="13"/>
  <c r="AA52" i="13"/>
  <c r="AB52" i="13" s="1"/>
  <c r="AC52" i="13"/>
  <c r="AD52" i="13"/>
  <c r="AE52" i="13" s="1"/>
  <c r="AF52" i="13"/>
  <c r="AG52" i="13"/>
  <c r="AH52" i="13" s="1"/>
  <c r="AI52" i="13"/>
  <c r="AJ52" i="13"/>
  <c r="AK52" i="13" s="1"/>
  <c r="AL52" i="13"/>
  <c r="AM52" i="13"/>
  <c r="AN52" i="13" s="1"/>
  <c r="AO52" i="13"/>
  <c r="AP52" i="13"/>
  <c r="AQ52" i="13" s="1"/>
  <c r="F53" i="13"/>
  <c r="G53" i="13" s="1"/>
  <c r="J53" i="13"/>
  <c r="M53" i="13"/>
  <c r="P53" i="13"/>
  <c r="S53" i="13"/>
  <c r="V53" i="13"/>
  <c r="Y53" i="13"/>
  <c r="AB53" i="13"/>
  <c r="AE53" i="13"/>
  <c r="AH53" i="13"/>
  <c r="AK53" i="13"/>
  <c r="AN53" i="13"/>
  <c r="AQ53" i="13"/>
  <c r="E54" i="13"/>
  <c r="F54" i="13"/>
  <c r="G54" i="13" s="1"/>
  <c r="J54" i="13"/>
  <c r="M54" i="13"/>
  <c r="P54" i="13"/>
  <c r="S54" i="13"/>
  <c r="V54" i="13"/>
  <c r="Y54" i="13"/>
  <c r="AB54" i="13"/>
  <c r="AE54" i="13"/>
  <c r="AH54" i="13"/>
  <c r="AK54" i="13"/>
  <c r="AN54" i="13"/>
  <c r="AQ54" i="13"/>
  <c r="H49" i="13"/>
  <c r="I49" i="13"/>
  <c r="J49" i="13" s="1"/>
  <c r="K49" i="13"/>
  <c r="L49" i="13"/>
  <c r="N49" i="13"/>
  <c r="O49" i="13"/>
  <c r="Q49" i="13"/>
  <c r="R49" i="13"/>
  <c r="S49" i="13" s="1"/>
  <c r="T49" i="13"/>
  <c r="U49" i="13"/>
  <c r="V49" i="13" s="1"/>
  <c r="W49" i="13"/>
  <c r="X49" i="13"/>
  <c r="Z49" i="13"/>
  <c r="AA49" i="13"/>
  <c r="AB49" i="13" s="1"/>
  <c r="AC49" i="13"/>
  <c r="AD49" i="13"/>
  <c r="AF49" i="13"/>
  <c r="AG49" i="13"/>
  <c r="AI49" i="13"/>
  <c r="AJ49" i="13"/>
  <c r="AK49" i="13" s="1"/>
  <c r="AL49" i="13"/>
  <c r="AM49" i="13"/>
  <c r="AN49" i="13" s="1"/>
  <c r="AO49" i="13"/>
  <c r="AP49" i="13"/>
  <c r="AQ49" i="13" s="1"/>
  <c r="J50" i="13"/>
  <c r="M50" i="13"/>
  <c r="P50" i="13"/>
  <c r="S50" i="13"/>
  <c r="V50" i="13"/>
  <c r="Y50" i="13"/>
  <c r="AB50" i="13"/>
  <c r="AE50" i="13"/>
  <c r="AH50" i="13"/>
  <c r="AK50" i="13"/>
  <c r="AN50" i="13"/>
  <c r="AQ50" i="13"/>
  <c r="J51" i="13"/>
  <c r="M51" i="13"/>
  <c r="P51" i="13"/>
  <c r="S51" i="13"/>
  <c r="V51" i="13"/>
  <c r="Y51" i="13"/>
  <c r="AB51" i="13"/>
  <c r="AE51" i="13"/>
  <c r="AH51" i="13"/>
  <c r="AK51" i="13"/>
  <c r="AN51" i="13"/>
  <c r="AQ51" i="13"/>
  <c r="E50" i="13"/>
  <c r="F50" i="13"/>
  <c r="G50" i="13" s="1"/>
  <c r="F51" i="13"/>
  <c r="E47" i="13"/>
  <c r="F47" i="13"/>
  <c r="G47" i="13" s="1"/>
  <c r="F48" i="13"/>
  <c r="F44" i="13"/>
  <c r="G44" i="13" s="1"/>
  <c r="F45" i="13"/>
  <c r="E44" i="13"/>
  <c r="H46" i="13"/>
  <c r="I46" i="13"/>
  <c r="J46" i="13" s="1"/>
  <c r="K46" i="13"/>
  <c r="L46" i="13"/>
  <c r="M46" i="13" s="1"/>
  <c r="N46" i="13"/>
  <c r="O46" i="13"/>
  <c r="P46" i="13" s="1"/>
  <c r="Q46" i="13"/>
  <c r="R46" i="13"/>
  <c r="S46" i="13" s="1"/>
  <c r="T46" i="13"/>
  <c r="U46" i="13"/>
  <c r="V46" i="13" s="1"/>
  <c r="W46" i="13"/>
  <c r="X46" i="13"/>
  <c r="Y46" i="13" s="1"/>
  <c r="Z46" i="13"/>
  <c r="AA46" i="13"/>
  <c r="AB46" i="13" s="1"/>
  <c r="AC46" i="13"/>
  <c r="AD46" i="13"/>
  <c r="AE46" i="13" s="1"/>
  <c r="AF46" i="13"/>
  <c r="AG46" i="13"/>
  <c r="AH46" i="13" s="1"/>
  <c r="AI46" i="13"/>
  <c r="AJ46" i="13"/>
  <c r="AK46" i="13" s="1"/>
  <c r="AL46" i="13"/>
  <c r="AM46" i="13"/>
  <c r="AN46" i="13" s="1"/>
  <c r="AO46" i="13"/>
  <c r="AP46" i="13"/>
  <c r="AQ46" i="13" s="1"/>
  <c r="J47" i="13"/>
  <c r="M47" i="13"/>
  <c r="P47" i="13"/>
  <c r="S47" i="13"/>
  <c r="V47" i="13"/>
  <c r="Y47" i="13"/>
  <c r="AB47" i="13"/>
  <c r="AE47" i="13"/>
  <c r="AH47" i="13"/>
  <c r="AK47" i="13"/>
  <c r="AN47" i="13"/>
  <c r="AQ47" i="13"/>
  <c r="E48" i="13"/>
  <c r="J48" i="13"/>
  <c r="M48" i="13"/>
  <c r="P48" i="13"/>
  <c r="S48" i="13"/>
  <c r="V48" i="13"/>
  <c r="Y48" i="13"/>
  <c r="AB48" i="13"/>
  <c r="AE48" i="13"/>
  <c r="AH48" i="13"/>
  <c r="AK48" i="13"/>
  <c r="AN48" i="13"/>
  <c r="AQ48" i="13"/>
  <c r="K43" i="13"/>
  <c r="L43" i="13"/>
  <c r="M43" i="13" s="1"/>
  <c r="N43" i="13"/>
  <c r="O43" i="13"/>
  <c r="P43" i="13" s="1"/>
  <c r="Q43" i="13"/>
  <c r="R43" i="13"/>
  <c r="S43" i="13" s="1"/>
  <c r="T43" i="13"/>
  <c r="U43" i="13"/>
  <c r="V43" i="13" s="1"/>
  <c r="W43" i="13"/>
  <c r="X43" i="13"/>
  <c r="Y43" i="13" s="1"/>
  <c r="Z43" i="13"/>
  <c r="AA43" i="13"/>
  <c r="AB43" i="13" s="1"/>
  <c r="AC43" i="13"/>
  <c r="AD43" i="13"/>
  <c r="AE43" i="13" s="1"/>
  <c r="AF43" i="13"/>
  <c r="AG43" i="13"/>
  <c r="AH43" i="13" s="1"/>
  <c r="AI43" i="13"/>
  <c r="AJ43" i="13"/>
  <c r="AK43" i="13" s="1"/>
  <c r="AL43" i="13"/>
  <c r="AM43" i="13"/>
  <c r="AN43" i="13" s="1"/>
  <c r="AO43" i="13"/>
  <c r="AP43" i="13"/>
  <c r="AQ43" i="13" s="1"/>
  <c r="M44" i="13"/>
  <c r="P44" i="13"/>
  <c r="S44" i="13"/>
  <c r="V44" i="13"/>
  <c r="Y44" i="13"/>
  <c r="AB44" i="13"/>
  <c r="AE44" i="13"/>
  <c r="AH44" i="13"/>
  <c r="AK44" i="13"/>
  <c r="AN44" i="13"/>
  <c r="AQ44" i="13"/>
  <c r="M45" i="13"/>
  <c r="P45" i="13"/>
  <c r="S45" i="13"/>
  <c r="V45" i="13"/>
  <c r="Y45" i="13"/>
  <c r="AB45" i="13"/>
  <c r="AE45" i="13"/>
  <c r="AH45" i="13"/>
  <c r="AK45" i="13"/>
  <c r="AN45" i="13"/>
  <c r="AQ45" i="13"/>
  <c r="I43" i="13"/>
  <c r="J43" i="13" s="1"/>
  <c r="H43" i="13"/>
  <c r="F41" i="13"/>
  <c r="G41" i="13" s="1"/>
  <c r="F42" i="13"/>
  <c r="AP40" i="13"/>
  <c r="AQ40" i="13" s="1"/>
  <c r="AO40" i="13"/>
  <c r="AM40" i="13"/>
  <c r="AN40" i="13" s="1"/>
  <c r="AL40" i="13"/>
  <c r="AJ40" i="13"/>
  <c r="AK40" i="13" s="1"/>
  <c r="AI40" i="13"/>
  <c r="AG40" i="13"/>
  <c r="AF40" i="13"/>
  <c r="AD40" i="13"/>
  <c r="AC40" i="13"/>
  <c r="AA40" i="13"/>
  <c r="AB40" i="13" s="1"/>
  <c r="Z40" i="13"/>
  <c r="X40" i="13"/>
  <c r="Y40" i="13" s="1"/>
  <c r="W40" i="13"/>
  <c r="U40" i="13"/>
  <c r="T40" i="13"/>
  <c r="V41" i="13"/>
  <c r="Y41" i="13"/>
  <c r="AB41" i="13"/>
  <c r="AE41" i="13"/>
  <c r="AH41" i="13"/>
  <c r="AK41" i="13"/>
  <c r="AN41" i="13"/>
  <c r="V42" i="13"/>
  <c r="Y42" i="13"/>
  <c r="AB42" i="13"/>
  <c r="AE42" i="13"/>
  <c r="AH42" i="13"/>
  <c r="AK42" i="13"/>
  <c r="AN42" i="13"/>
  <c r="R40" i="13"/>
  <c r="S40" i="13" s="1"/>
  <c r="AQ41" i="13"/>
  <c r="AQ42" i="13"/>
  <c r="O40" i="13"/>
  <c r="N40" i="13"/>
  <c r="L40" i="13"/>
  <c r="K40" i="13"/>
  <c r="I40" i="13"/>
  <c r="J40" i="13" s="1"/>
  <c r="H40" i="13"/>
  <c r="M41" i="13"/>
  <c r="P41" i="13"/>
  <c r="S41" i="13"/>
  <c r="M42" i="13"/>
  <c r="P42" i="13"/>
  <c r="S42" i="13"/>
  <c r="J41" i="13"/>
  <c r="J42" i="13"/>
  <c r="J44" i="13"/>
  <c r="J45" i="13"/>
  <c r="E42" i="13"/>
  <c r="F31" i="13"/>
  <c r="G31" i="13" s="1"/>
  <c r="F32" i="13"/>
  <c r="E31" i="13"/>
  <c r="K28" i="13"/>
  <c r="K34" i="13" s="1"/>
  <c r="L28" i="13"/>
  <c r="L34" i="13" s="1"/>
  <c r="M34" i="13" s="1"/>
  <c r="N28" i="13"/>
  <c r="N34" i="13" s="1"/>
  <c r="O28" i="13"/>
  <c r="O34" i="13" s="1"/>
  <c r="P34" i="13" s="1"/>
  <c r="Q28" i="13"/>
  <c r="Q34" i="13" s="1"/>
  <c r="R28" i="13"/>
  <c r="R34" i="13" s="1"/>
  <c r="S34" i="13" s="1"/>
  <c r="T28" i="13"/>
  <c r="T34" i="13" s="1"/>
  <c r="U28" i="13"/>
  <c r="U34" i="13" s="1"/>
  <c r="V34" i="13" s="1"/>
  <c r="W28" i="13"/>
  <c r="W34" i="13" s="1"/>
  <c r="X28" i="13"/>
  <c r="X34" i="13" s="1"/>
  <c r="Y34" i="13" s="1"/>
  <c r="Z28" i="13"/>
  <c r="Z34" i="13" s="1"/>
  <c r="AA28" i="13"/>
  <c r="AA34" i="13" s="1"/>
  <c r="AB34" i="13" s="1"/>
  <c r="AC28" i="13"/>
  <c r="AC34" i="13" s="1"/>
  <c r="AD28" i="13"/>
  <c r="AD34" i="13" s="1"/>
  <c r="AE34" i="13" s="1"/>
  <c r="AF28" i="13"/>
  <c r="AG28" i="13"/>
  <c r="AG34" i="13" s="1"/>
  <c r="AH34" i="13" s="1"/>
  <c r="AI28" i="13"/>
  <c r="AI34" i="13" s="1"/>
  <c r="AJ28" i="13"/>
  <c r="AJ34" i="13" s="1"/>
  <c r="AK34" i="13" s="1"/>
  <c r="AL28" i="13"/>
  <c r="AL34" i="13" s="1"/>
  <c r="AM28" i="13"/>
  <c r="AM34" i="13" s="1"/>
  <c r="AN34" i="13" s="1"/>
  <c r="AO28" i="13"/>
  <c r="AO34" i="13" s="1"/>
  <c r="AP28" i="13"/>
  <c r="AP34" i="13" s="1"/>
  <c r="AQ34" i="13" s="1"/>
  <c r="L29" i="13"/>
  <c r="L35" i="13" s="1"/>
  <c r="N29" i="13"/>
  <c r="N35" i="13" s="1"/>
  <c r="N33" i="13" s="1"/>
  <c r="O29" i="13"/>
  <c r="O35" i="13" s="1"/>
  <c r="Q29" i="13"/>
  <c r="Q35" i="13" s="1"/>
  <c r="Q33" i="13" s="1"/>
  <c r="R29" i="13"/>
  <c r="R35" i="13" s="1"/>
  <c r="T29" i="13"/>
  <c r="T35" i="13" s="1"/>
  <c r="T33" i="13" s="1"/>
  <c r="U29" i="13"/>
  <c r="U35" i="13" s="1"/>
  <c r="W29" i="13"/>
  <c r="W35" i="13" s="1"/>
  <c r="W33" i="13" s="1"/>
  <c r="X29" i="13"/>
  <c r="X35" i="13" s="1"/>
  <c r="Z29" i="13"/>
  <c r="Z35" i="13" s="1"/>
  <c r="Z33" i="13" s="1"/>
  <c r="AA35" i="13"/>
  <c r="AC29" i="13"/>
  <c r="AC35" i="13" s="1"/>
  <c r="AC33" i="13" s="1"/>
  <c r="AD29" i="13"/>
  <c r="AD35" i="13" s="1"/>
  <c r="AF29" i="13"/>
  <c r="AF35" i="13" s="1"/>
  <c r="AF33" i="13" s="1"/>
  <c r="AG29" i="13"/>
  <c r="AG35" i="13" s="1"/>
  <c r="AI29" i="13"/>
  <c r="AI35" i="13" s="1"/>
  <c r="AI33" i="13" s="1"/>
  <c r="AJ29" i="13"/>
  <c r="AJ35" i="13" s="1"/>
  <c r="AL29" i="13"/>
  <c r="AL35" i="13" s="1"/>
  <c r="AL33" i="13" s="1"/>
  <c r="AM29" i="13"/>
  <c r="AM35" i="13" s="1"/>
  <c r="AO29" i="13"/>
  <c r="AO35" i="13" s="1"/>
  <c r="AO33" i="13" s="1"/>
  <c r="AP29" i="13"/>
  <c r="AP35" i="13" s="1"/>
  <c r="I29" i="13"/>
  <c r="I35" i="13" s="1"/>
  <c r="I28" i="13"/>
  <c r="H28" i="13"/>
  <c r="H34" i="13" s="1"/>
  <c r="N30" i="13"/>
  <c r="O30" i="13"/>
  <c r="Q30" i="13"/>
  <c r="R30" i="13"/>
  <c r="T30" i="13"/>
  <c r="U30" i="13"/>
  <c r="W30" i="13"/>
  <c r="X30" i="13"/>
  <c r="Z30" i="13"/>
  <c r="AA30" i="13"/>
  <c r="AC30" i="13"/>
  <c r="AD30" i="13"/>
  <c r="AE30" i="13" s="1"/>
  <c r="AF30" i="13"/>
  <c r="AG30" i="13"/>
  <c r="AI30" i="13"/>
  <c r="AJ30" i="13"/>
  <c r="AL30" i="13"/>
  <c r="AM30" i="13"/>
  <c r="AN30" i="13" s="1"/>
  <c r="AO30" i="13"/>
  <c r="AP30" i="13"/>
  <c r="P31" i="13"/>
  <c r="S31" i="13"/>
  <c r="V31" i="13"/>
  <c r="Y31" i="13"/>
  <c r="AB31" i="13"/>
  <c r="AE31" i="13"/>
  <c r="AH31" i="13"/>
  <c r="AK31" i="13"/>
  <c r="AN31" i="13"/>
  <c r="AQ31" i="13"/>
  <c r="P32" i="13"/>
  <c r="S32" i="13"/>
  <c r="V32" i="13"/>
  <c r="Y32" i="13"/>
  <c r="AB32" i="13"/>
  <c r="AE32" i="13"/>
  <c r="AH32" i="13"/>
  <c r="AK32" i="13"/>
  <c r="AN32" i="13"/>
  <c r="AQ32" i="13"/>
  <c r="K30" i="13"/>
  <c r="L30" i="13"/>
  <c r="M31" i="13"/>
  <c r="M32" i="13"/>
  <c r="J31" i="13"/>
  <c r="J32" i="13"/>
  <c r="I30" i="13"/>
  <c r="J30" i="13" s="1"/>
  <c r="H30" i="13"/>
  <c r="AH40" i="13" l="1"/>
  <c r="AH49" i="13"/>
  <c r="AE40" i="13"/>
  <c r="AE49" i="13"/>
  <c r="Y49" i="13"/>
  <c r="V40" i="13"/>
  <c r="N61" i="13"/>
  <c r="AF61" i="13"/>
  <c r="E40" i="13"/>
  <c r="S30" i="13"/>
  <c r="AQ35" i="13"/>
  <c r="AP33" i="13"/>
  <c r="AQ33" i="13" s="1"/>
  <c r="Y35" i="13"/>
  <c r="X33" i="13"/>
  <c r="Y33" i="13" s="1"/>
  <c r="AN35" i="13"/>
  <c r="AM33" i="13"/>
  <c r="AN33" i="13" s="1"/>
  <c r="U33" i="13"/>
  <c r="V33" i="13" s="1"/>
  <c r="V35" i="13"/>
  <c r="W61" i="13"/>
  <c r="AB35" i="13"/>
  <c r="AA33" i="13"/>
  <c r="AB33" i="13" s="1"/>
  <c r="AK35" i="13"/>
  <c r="AJ33" i="13"/>
  <c r="AK33" i="13" s="1"/>
  <c r="S35" i="13"/>
  <c r="R33" i="13"/>
  <c r="S33" i="13" s="1"/>
  <c r="AF34" i="13"/>
  <c r="AF11" i="13" s="1"/>
  <c r="AG33" i="13"/>
  <c r="AH33" i="13" s="1"/>
  <c r="AH35" i="13"/>
  <c r="O33" i="13"/>
  <c r="P33" i="13" s="1"/>
  <c r="P35" i="13"/>
  <c r="AI61" i="13"/>
  <c r="AE35" i="13"/>
  <c r="AD33" i="13"/>
  <c r="AE33" i="13" s="1"/>
  <c r="L33" i="13"/>
  <c r="M33" i="13" s="1"/>
  <c r="M35" i="13"/>
  <c r="H61" i="13"/>
  <c r="AQ63" i="13"/>
  <c r="AP61" i="13"/>
  <c r="AQ61" i="13" s="1"/>
  <c r="AJ61" i="13"/>
  <c r="AK61" i="13" s="1"/>
  <c r="AK63" i="13"/>
  <c r="AE63" i="13"/>
  <c r="AD61" i="13"/>
  <c r="Y63" i="13"/>
  <c r="X61" i="13"/>
  <c r="S63" i="13"/>
  <c r="R61" i="13"/>
  <c r="L61" i="13"/>
  <c r="M61" i="13" s="1"/>
  <c r="M63" i="13"/>
  <c r="AO61" i="13"/>
  <c r="AC61" i="13"/>
  <c r="Q61" i="13"/>
  <c r="AC11" i="13"/>
  <c r="K11" i="13"/>
  <c r="AN63" i="13"/>
  <c r="AM61" i="13"/>
  <c r="AN61" i="13" s="1"/>
  <c r="AG61" i="13"/>
  <c r="AH61" i="13" s="1"/>
  <c r="AH63" i="13"/>
  <c r="AB63" i="13"/>
  <c r="AA61" i="13"/>
  <c r="AB61" i="13" s="1"/>
  <c r="U61" i="13"/>
  <c r="V61" i="13" s="1"/>
  <c r="V63" i="13"/>
  <c r="P63" i="13"/>
  <c r="O61" i="13"/>
  <c r="P61" i="13" s="1"/>
  <c r="S39" i="13"/>
  <c r="AN38" i="13"/>
  <c r="V38" i="13"/>
  <c r="AQ39" i="13"/>
  <c r="AE39" i="13"/>
  <c r="AB38" i="13"/>
  <c r="P38" i="13"/>
  <c r="AN39" i="13"/>
  <c r="V39" i="13"/>
  <c r="AK38" i="13"/>
  <c r="Y38" i="13"/>
  <c r="S38" i="13"/>
  <c r="E29" i="13"/>
  <c r="H19" i="13"/>
  <c r="P40" i="13"/>
  <c r="P30" i="13"/>
  <c r="H77" i="13"/>
  <c r="M49" i="13"/>
  <c r="P49" i="13"/>
  <c r="M40" i="13"/>
  <c r="M39" i="13"/>
  <c r="M30" i="13"/>
  <c r="K18" i="13"/>
  <c r="I22" i="13"/>
  <c r="J22" i="13" s="1"/>
  <c r="H18" i="13"/>
  <c r="H11" i="13"/>
  <c r="AC18" i="13"/>
  <c r="H12" i="13"/>
  <c r="AF21" i="13"/>
  <c r="AF18" i="13"/>
  <c r="AF71" i="13"/>
  <c r="T71" i="13"/>
  <c r="H76" i="13"/>
  <c r="H21" i="13"/>
  <c r="AC76" i="13"/>
  <c r="AC21" i="13"/>
  <c r="K76" i="13"/>
  <c r="K21" i="13"/>
  <c r="H22" i="13"/>
  <c r="E34" i="13"/>
  <c r="AQ29" i="13"/>
  <c r="AE29" i="13"/>
  <c r="X27" i="13"/>
  <c r="Y27" i="13" s="1"/>
  <c r="X12" i="13"/>
  <c r="M29" i="13"/>
  <c r="AH28" i="13"/>
  <c r="AG11" i="13"/>
  <c r="AH11" i="13" s="1"/>
  <c r="AO27" i="13"/>
  <c r="AI27" i="13"/>
  <c r="AI12" i="13"/>
  <c r="AC27" i="13"/>
  <c r="W27" i="13"/>
  <c r="W12" i="13"/>
  <c r="Q27" i="13"/>
  <c r="K27" i="13"/>
  <c r="K12" i="13"/>
  <c r="AF76" i="13"/>
  <c r="J28" i="13"/>
  <c r="I34" i="13"/>
  <c r="AN29" i="13"/>
  <c r="AG27" i="13"/>
  <c r="AH27" i="13" s="1"/>
  <c r="AA27" i="13"/>
  <c r="AB27" i="13" s="1"/>
  <c r="AA12" i="13"/>
  <c r="U27" i="13"/>
  <c r="V27" i="13" s="1"/>
  <c r="O27" i="13"/>
  <c r="O12" i="13"/>
  <c r="O10" i="13" s="1"/>
  <c r="AQ28" i="13"/>
  <c r="AP11" i="13"/>
  <c r="AQ11" i="13" s="1"/>
  <c r="AK28" i="13"/>
  <c r="AJ11" i="13"/>
  <c r="AK11" i="13" s="1"/>
  <c r="AE28" i="13"/>
  <c r="Y28" i="13"/>
  <c r="S28" i="13"/>
  <c r="M28" i="13"/>
  <c r="L11" i="13"/>
  <c r="M11" i="13" s="1"/>
  <c r="F67" i="13"/>
  <c r="F25" i="13" s="1"/>
  <c r="AN67" i="13"/>
  <c r="M67" i="13"/>
  <c r="AJ27" i="13"/>
  <c r="AK27" i="13" s="1"/>
  <c r="AJ12" i="13"/>
  <c r="S29" i="13"/>
  <c r="AN28" i="13"/>
  <c r="AB28" i="13"/>
  <c r="V28" i="13"/>
  <c r="P28" i="13"/>
  <c r="AL27" i="13"/>
  <c r="AF27" i="13"/>
  <c r="AF12" i="13"/>
  <c r="Z27" i="13"/>
  <c r="T27" i="13"/>
  <c r="T12" i="13"/>
  <c r="N27" i="13"/>
  <c r="AB67" i="13"/>
  <c r="V66" i="13"/>
  <c r="H71" i="13"/>
  <c r="K71" i="13"/>
  <c r="E43" i="13"/>
  <c r="W71" i="13"/>
  <c r="AH38" i="13"/>
  <c r="M66" i="13"/>
  <c r="I37" i="13"/>
  <c r="J37" i="13" s="1"/>
  <c r="P39" i="13"/>
  <c r="AK66" i="13"/>
  <c r="E52" i="13"/>
  <c r="Q37" i="13"/>
  <c r="AE66" i="13"/>
  <c r="F40" i="13"/>
  <c r="AK67" i="13"/>
  <c r="AF65" i="13"/>
  <c r="AG65" i="13"/>
  <c r="AG73" i="13"/>
  <c r="AM65" i="13"/>
  <c r="AN65" i="13" s="1"/>
  <c r="AM72" i="13"/>
  <c r="AN72" i="13" s="1"/>
  <c r="E55" i="13"/>
  <c r="AH39" i="13"/>
  <c r="Y39" i="13"/>
  <c r="AQ38" i="13"/>
  <c r="T37" i="13"/>
  <c r="T76" i="13"/>
  <c r="J66" i="13"/>
  <c r="I72" i="13"/>
  <c r="J72" i="13" s="1"/>
  <c r="AJ71" i="13"/>
  <c r="AK71" i="13" s="1"/>
  <c r="AK73" i="13"/>
  <c r="AB73" i="13"/>
  <c r="S67" i="13"/>
  <c r="R73" i="13"/>
  <c r="AQ66" i="13"/>
  <c r="AH66" i="13"/>
  <c r="Y66" i="13"/>
  <c r="X65" i="13"/>
  <c r="X71" i="13"/>
  <c r="Y71" i="13" s="1"/>
  <c r="Y73" i="13"/>
  <c r="AI65" i="13"/>
  <c r="AI72" i="13"/>
  <c r="E72" i="13" s="1"/>
  <c r="E46" i="13"/>
  <c r="AK39" i="13"/>
  <c r="AB39" i="13"/>
  <c r="W37" i="13"/>
  <c r="N37" i="13"/>
  <c r="H65" i="13"/>
  <c r="AN73" i="13"/>
  <c r="AE67" i="13"/>
  <c r="AD73" i="13"/>
  <c r="O65" i="13"/>
  <c r="O72" i="13"/>
  <c r="P72" i="13" s="1"/>
  <c r="L65" i="13"/>
  <c r="AD37" i="13"/>
  <c r="E49" i="13"/>
  <c r="AO37" i="13"/>
  <c r="AI37" i="13"/>
  <c r="AE38" i="13"/>
  <c r="Z37" i="13"/>
  <c r="R37" i="13"/>
  <c r="M38" i="13"/>
  <c r="I62" i="13"/>
  <c r="J62" i="13" s="1"/>
  <c r="AQ67" i="13"/>
  <c r="AP73" i="13"/>
  <c r="AH67" i="13"/>
  <c r="Y67" i="13"/>
  <c r="U65" i="13"/>
  <c r="U73" i="13"/>
  <c r="P67" i="13"/>
  <c r="M73" i="13"/>
  <c r="L71" i="13"/>
  <c r="AA65" i="13"/>
  <c r="AB65" i="13" s="1"/>
  <c r="AA72" i="13"/>
  <c r="AB72" i="13" s="1"/>
  <c r="S66" i="13"/>
  <c r="AJ65" i="13"/>
  <c r="AK65" i="13" s="1"/>
  <c r="E66" i="13"/>
  <c r="E24" i="13" s="1"/>
  <c r="F66" i="13"/>
  <c r="AO65" i="13"/>
  <c r="AO73" i="13"/>
  <c r="AO71" i="13" s="1"/>
  <c r="AL65" i="13"/>
  <c r="AL73" i="13"/>
  <c r="AL71" i="13" s="1"/>
  <c r="AC65" i="13"/>
  <c r="AC73" i="13"/>
  <c r="AC71" i="13" s="1"/>
  <c r="Z65" i="13"/>
  <c r="Z73" i="13"/>
  <c r="Z71" i="13" s="1"/>
  <c r="W65" i="13"/>
  <c r="T65" i="13"/>
  <c r="Q65" i="13"/>
  <c r="Q73" i="13"/>
  <c r="Q71" i="13" s="1"/>
  <c r="N65" i="13"/>
  <c r="N73" i="13"/>
  <c r="N71" i="13" s="1"/>
  <c r="K65" i="13"/>
  <c r="G70" i="13"/>
  <c r="I65" i="13"/>
  <c r="J67" i="13"/>
  <c r="I73" i="13"/>
  <c r="I77" i="13" s="1"/>
  <c r="E67" i="13"/>
  <c r="E25" i="13" s="1"/>
  <c r="F68" i="13"/>
  <c r="AP65" i="13"/>
  <c r="AQ65" i="13" s="1"/>
  <c r="AD65" i="13"/>
  <c r="AE65" i="13" s="1"/>
  <c r="R65" i="13"/>
  <c r="AN66" i="13"/>
  <c r="AB66" i="13"/>
  <c r="P66" i="13"/>
  <c r="AJ37" i="13"/>
  <c r="AK37" i="13" s="1"/>
  <c r="L37" i="13"/>
  <c r="F46" i="13"/>
  <c r="G46" i="13" s="1"/>
  <c r="AF37" i="13"/>
  <c r="AO76" i="13"/>
  <c r="W21" i="13"/>
  <c r="N76" i="13"/>
  <c r="E63" i="13"/>
  <c r="F43" i="13"/>
  <c r="F55" i="13"/>
  <c r="G55" i="13" s="1"/>
  <c r="F58" i="13"/>
  <c r="G58" i="13" s="1"/>
  <c r="J39" i="13"/>
  <c r="AL37" i="13"/>
  <c r="U37" i="13"/>
  <c r="X37" i="13"/>
  <c r="Z21" i="13"/>
  <c r="F49" i="13"/>
  <c r="F52" i="13"/>
  <c r="G52" i="13" s="1"/>
  <c r="AP37" i="13"/>
  <c r="AQ37" i="13" s="1"/>
  <c r="AG37" i="13"/>
  <c r="AC37" i="13"/>
  <c r="AL76" i="13"/>
  <c r="Q76" i="13"/>
  <c r="F39" i="13"/>
  <c r="AM37" i="13"/>
  <c r="AN37" i="13" s="1"/>
  <c r="AA37" i="13"/>
  <c r="AB37" i="13" s="1"/>
  <c r="O37" i="13"/>
  <c r="K37" i="13"/>
  <c r="F38" i="13"/>
  <c r="G38" i="13" s="1"/>
  <c r="E39" i="13"/>
  <c r="H37" i="13"/>
  <c r="J38" i="13"/>
  <c r="E58" i="13"/>
  <c r="F29" i="13"/>
  <c r="AH29" i="13"/>
  <c r="Y29" i="13"/>
  <c r="AK29" i="13"/>
  <c r="AB29" i="13"/>
  <c r="J29" i="13"/>
  <c r="E28" i="13"/>
  <c r="P29" i="13"/>
  <c r="AM27" i="13"/>
  <c r="AN27" i="13" s="1"/>
  <c r="G48" i="13"/>
  <c r="L27" i="13"/>
  <c r="F28" i="13"/>
  <c r="G28" i="13" s="1"/>
  <c r="V30" i="13"/>
  <c r="V29" i="13"/>
  <c r="AP27" i="13"/>
  <c r="AQ27" i="13" s="1"/>
  <c r="AD27" i="13"/>
  <c r="AE27" i="13" s="1"/>
  <c r="R27" i="13"/>
  <c r="S27" i="13" s="1"/>
  <c r="AQ30" i="13"/>
  <c r="AK30" i="13"/>
  <c r="AH30" i="13"/>
  <c r="AB30" i="13"/>
  <c r="Y30" i="13"/>
  <c r="AH65" i="13" l="1"/>
  <c r="AH37" i="13"/>
  <c r="AE61" i="13"/>
  <c r="AE37" i="13"/>
  <c r="Y65" i="13"/>
  <c r="Y37" i="13"/>
  <c r="Y61" i="13"/>
  <c r="V65" i="13"/>
  <c r="V37" i="13"/>
  <c r="AF10" i="13"/>
  <c r="S65" i="13"/>
  <c r="S37" i="13"/>
  <c r="S61" i="13"/>
  <c r="AI11" i="13"/>
  <c r="K10" i="13"/>
  <c r="I61" i="13"/>
  <c r="E37" i="13"/>
  <c r="X11" i="13"/>
  <c r="Y11" i="13" s="1"/>
  <c r="AI10" i="13"/>
  <c r="AM12" i="13"/>
  <c r="O11" i="13"/>
  <c r="P11" i="13" s="1"/>
  <c r="AA11" i="13"/>
  <c r="AB11" i="13" s="1"/>
  <c r="R12" i="13"/>
  <c r="X10" i="13"/>
  <c r="Y12" i="13"/>
  <c r="AP12" i="13"/>
  <c r="AL11" i="13"/>
  <c r="N11" i="13"/>
  <c r="AB12" i="13"/>
  <c r="AA10" i="13"/>
  <c r="AB10" i="13" s="1"/>
  <c r="R11" i="13"/>
  <c r="S11" i="13" s="1"/>
  <c r="AD11" i="13"/>
  <c r="AE11" i="13" s="1"/>
  <c r="U12" i="13"/>
  <c r="AG12" i="13"/>
  <c r="Q11" i="13"/>
  <c r="T11" i="13"/>
  <c r="T10" i="13" s="1"/>
  <c r="N12" i="13"/>
  <c r="P12" i="13" s="1"/>
  <c r="Z12" i="13"/>
  <c r="AL12" i="13"/>
  <c r="U11" i="13"/>
  <c r="V11" i="13" s="1"/>
  <c r="AM11" i="13"/>
  <c r="AN11" i="13" s="1"/>
  <c r="AJ10" i="13"/>
  <c r="AK10" i="13" s="1"/>
  <c r="AK12" i="13"/>
  <c r="Q12" i="13"/>
  <c r="AC12" i="13"/>
  <c r="AC10" i="13" s="1"/>
  <c r="AO12" i="13"/>
  <c r="L12" i="13"/>
  <c r="AD12" i="13"/>
  <c r="W11" i="13"/>
  <c r="W10" i="13" s="1"/>
  <c r="Z11" i="13"/>
  <c r="Z10" i="13" s="1"/>
  <c r="AO11" i="13"/>
  <c r="P37" i="13"/>
  <c r="G68" i="13"/>
  <c r="AI76" i="13"/>
  <c r="M37" i="13"/>
  <c r="AI71" i="13"/>
  <c r="E71" i="13" s="1"/>
  <c r="AO18" i="13"/>
  <c r="M71" i="13"/>
  <c r="P27" i="13"/>
  <c r="H75" i="13"/>
  <c r="P73" i="13"/>
  <c r="P65" i="13"/>
  <c r="M65" i="13"/>
  <c r="G39" i="13"/>
  <c r="M27" i="13"/>
  <c r="W18" i="13"/>
  <c r="I18" i="13"/>
  <c r="I11" i="13"/>
  <c r="N22" i="13"/>
  <c r="N19" i="13"/>
  <c r="U18" i="13"/>
  <c r="AO22" i="13"/>
  <c r="AO19" i="13"/>
  <c r="N18" i="13"/>
  <c r="I12" i="13"/>
  <c r="AD18" i="13"/>
  <c r="AD19" i="13"/>
  <c r="AP21" i="13"/>
  <c r="AQ21" i="13" s="1"/>
  <c r="AP18" i="13"/>
  <c r="L21" i="13"/>
  <c r="M21" i="13" s="1"/>
  <c r="L18" i="13"/>
  <c r="O22" i="13"/>
  <c r="O19" i="13"/>
  <c r="AI18" i="13"/>
  <c r="I19" i="13"/>
  <c r="O18" i="13"/>
  <c r="T22" i="13"/>
  <c r="T19" i="13"/>
  <c r="AA18" i="13"/>
  <c r="K22" i="13"/>
  <c r="K20" i="13" s="1"/>
  <c r="K19" i="13"/>
  <c r="K17" i="13" s="1"/>
  <c r="AG21" i="13"/>
  <c r="AH21" i="13" s="1"/>
  <c r="AG18" i="13"/>
  <c r="AL22" i="13"/>
  <c r="AL19" i="13"/>
  <c r="AJ18" i="13"/>
  <c r="R18" i="13"/>
  <c r="U19" i="13"/>
  <c r="Z18" i="13"/>
  <c r="AG22" i="13"/>
  <c r="AH22" i="13" s="1"/>
  <c r="AG19" i="13"/>
  <c r="AP19" i="13"/>
  <c r="AQ19" i="13" s="1"/>
  <c r="Z22" i="13"/>
  <c r="Z20" i="13" s="1"/>
  <c r="Z19" i="13"/>
  <c r="AM18" i="13"/>
  <c r="Q22" i="13"/>
  <c r="Q19" i="13"/>
  <c r="L19" i="13"/>
  <c r="AJ22" i="13"/>
  <c r="AK22" i="13" s="1"/>
  <c r="AJ19" i="13"/>
  <c r="AK19" i="13" s="1"/>
  <c r="AM19" i="13"/>
  <c r="AN19" i="13" s="1"/>
  <c r="Q18" i="13"/>
  <c r="AM71" i="13"/>
  <c r="AN71" i="13" s="1"/>
  <c r="X18" i="13"/>
  <c r="AA22" i="13"/>
  <c r="AB22" i="13" s="1"/>
  <c r="AA19" i="13"/>
  <c r="AB19" i="13" s="1"/>
  <c r="T18" i="13"/>
  <c r="AC22" i="13"/>
  <c r="AC20" i="13" s="1"/>
  <c r="AC19" i="13"/>
  <c r="AC17" i="13" s="1"/>
  <c r="AI22" i="13"/>
  <c r="AI19" i="13"/>
  <c r="AF22" i="13"/>
  <c r="AF20" i="13" s="1"/>
  <c r="AF19" i="13"/>
  <c r="AF17" i="13" s="1"/>
  <c r="R19" i="13"/>
  <c r="W22" i="13"/>
  <c r="W20" i="13" s="1"/>
  <c r="W19" i="13"/>
  <c r="X22" i="13"/>
  <c r="X19" i="13"/>
  <c r="AL18" i="13"/>
  <c r="H10" i="13"/>
  <c r="H17" i="13"/>
  <c r="AO21" i="13"/>
  <c r="AM21" i="13"/>
  <c r="AN21" i="13" s="1"/>
  <c r="X21" i="13"/>
  <c r="AJ21" i="13"/>
  <c r="N21" i="13"/>
  <c r="AP22" i="13"/>
  <c r="AQ22" i="13" s="1"/>
  <c r="T21" i="13"/>
  <c r="Z76" i="13"/>
  <c r="O21" i="13"/>
  <c r="AA21" i="13"/>
  <c r="R22" i="13"/>
  <c r="S22" i="13" s="1"/>
  <c r="L22" i="13"/>
  <c r="AD22" i="13"/>
  <c r="AM22" i="13"/>
  <c r="AN22" i="13" s="1"/>
  <c r="W76" i="13"/>
  <c r="R21" i="13"/>
  <c r="AD21" i="13"/>
  <c r="U22" i="13"/>
  <c r="V22" i="13" s="1"/>
  <c r="I21" i="13"/>
  <c r="Q21" i="13"/>
  <c r="AI21" i="13"/>
  <c r="AL21" i="13"/>
  <c r="G66" i="13"/>
  <c r="F24" i="13"/>
  <c r="U21" i="13"/>
  <c r="H20" i="13"/>
  <c r="J77" i="13"/>
  <c r="Z77" i="13"/>
  <c r="AL77" i="13"/>
  <c r="AL75" i="13" s="1"/>
  <c r="AD76" i="13"/>
  <c r="AP76" i="13"/>
  <c r="AG77" i="13"/>
  <c r="I76" i="13"/>
  <c r="J34" i="13"/>
  <c r="L77" i="13"/>
  <c r="U76" i="13"/>
  <c r="AM76" i="13"/>
  <c r="AJ77" i="13"/>
  <c r="AK77" i="13" s="1"/>
  <c r="Q77" i="13"/>
  <c r="Q75" i="13" s="1"/>
  <c r="AC77" i="13"/>
  <c r="AC75" i="13" s="1"/>
  <c r="AO77" i="13"/>
  <c r="AO75" i="13" s="1"/>
  <c r="T77" i="13"/>
  <c r="T75" i="13" s="1"/>
  <c r="AF77" i="13"/>
  <c r="AF75" i="13" s="1"/>
  <c r="L76" i="13"/>
  <c r="F34" i="13"/>
  <c r="G34" i="13" s="1"/>
  <c r="X76" i="13"/>
  <c r="AJ76" i="13"/>
  <c r="O77" i="13"/>
  <c r="AA77" i="13"/>
  <c r="AB77" i="13" s="1"/>
  <c r="AM77" i="13"/>
  <c r="AN77" i="13" s="1"/>
  <c r="AG76" i="13"/>
  <c r="X77" i="13"/>
  <c r="AP77" i="13"/>
  <c r="AQ77" i="13" s="1"/>
  <c r="N77" i="13"/>
  <c r="N75" i="13" s="1"/>
  <c r="R76" i="13"/>
  <c r="U77" i="13"/>
  <c r="AD77" i="13"/>
  <c r="G67" i="13"/>
  <c r="O76" i="13"/>
  <c r="AA76" i="13"/>
  <c r="R77" i="13"/>
  <c r="K77" i="13"/>
  <c r="W77" i="13"/>
  <c r="AI77" i="13"/>
  <c r="AG71" i="13"/>
  <c r="AH71" i="13" s="1"/>
  <c r="AH73" i="13"/>
  <c r="U71" i="13"/>
  <c r="V71" i="13" s="1"/>
  <c r="V73" i="13"/>
  <c r="AQ73" i="13"/>
  <c r="AP71" i="13"/>
  <c r="AQ71" i="13" s="1"/>
  <c r="S73" i="13"/>
  <c r="R71" i="13"/>
  <c r="S71" i="13" s="1"/>
  <c r="AE73" i="13"/>
  <c r="AD71" i="13"/>
  <c r="AE71" i="13" s="1"/>
  <c r="AA71" i="13"/>
  <c r="AB71" i="13" s="1"/>
  <c r="F72" i="13"/>
  <c r="F65" i="13"/>
  <c r="O71" i="13"/>
  <c r="P71" i="13" s="1"/>
  <c r="E65" i="13"/>
  <c r="E73" i="13"/>
  <c r="I71" i="13"/>
  <c r="F73" i="13"/>
  <c r="F62" i="13"/>
  <c r="F63" i="13"/>
  <c r="F37" i="13"/>
  <c r="G32" i="13"/>
  <c r="F30" i="13"/>
  <c r="E30" i="13"/>
  <c r="AH19" i="13" l="1"/>
  <c r="AE22" i="13"/>
  <c r="AH77" i="13"/>
  <c r="AE77" i="13"/>
  <c r="AE19" i="13"/>
  <c r="Y77" i="13"/>
  <c r="Y19" i="13"/>
  <c r="Y22" i="13"/>
  <c r="Y10" i="13"/>
  <c r="V77" i="13"/>
  <c r="V19" i="13"/>
  <c r="S77" i="13"/>
  <c r="S19" i="13"/>
  <c r="AI20" i="13"/>
  <c r="E11" i="13"/>
  <c r="AL10" i="13"/>
  <c r="E76" i="13"/>
  <c r="X20" i="13"/>
  <c r="Y20" i="13" s="1"/>
  <c r="AG10" i="13"/>
  <c r="AH10" i="13" s="1"/>
  <c r="AH12" i="13"/>
  <c r="S12" i="13"/>
  <c r="R10" i="13"/>
  <c r="AN12" i="13"/>
  <c r="AM10" i="13"/>
  <c r="AN10" i="13" s="1"/>
  <c r="AO17" i="13"/>
  <c r="AE12" i="13"/>
  <c r="AD10" i="13"/>
  <c r="AE10" i="13" s="1"/>
  <c r="U10" i="13"/>
  <c r="V10" i="13" s="1"/>
  <c r="V12" i="13"/>
  <c r="AQ12" i="13"/>
  <c r="AP10" i="13"/>
  <c r="AQ10" i="13" s="1"/>
  <c r="AO10" i="13"/>
  <c r="L10" i="13"/>
  <c r="M10" i="13" s="1"/>
  <c r="M12" i="13"/>
  <c r="Q10" i="13"/>
  <c r="N10" i="13"/>
  <c r="P10" i="13" s="1"/>
  <c r="AJ20" i="13"/>
  <c r="AK20" i="13" s="1"/>
  <c r="T17" i="13"/>
  <c r="N20" i="13"/>
  <c r="E12" i="13"/>
  <c r="AP20" i="13"/>
  <c r="AQ20" i="13" s="1"/>
  <c r="AK21" i="13"/>
  <c r="Y21" i="13"/>
  <c r="Z17" i="13"/>
  <c r="AI75" i="13"/>
  <c r="AG20" i="13"/>
  <c r="AH20" i="13" s="1"/>
  <c r="AO20" i="13"/>
  <c r="P77" i="13"/>
  <c r="P19" i="13"/>
  <c r="P22" i="13"/>
  <c r="E22" i="13"/>
  <c r="Q20" i="13"/>
  <c r="G37" i="13"/>
  <c r="M19" i="13"/>
  <c r="N17" i="13"/>
  <c r="M77" i="13"/>
  <c r="Z75" i="13"/>
  <c r="AL17" i="13"/>
  <c r="E18" i="13"/>
  <c r="AP17" i="13"/>
  <c r="AQ17" i="13" s="1"/>
  <c r="AQ18" i="13"/>
  <c r="T20" i="13"/>
  <c r="R17" i="13"/>
  <c r="S18" i="13"/>
  <c r="U17" i="13"/>
  <c r="V17" i="13" s="1"/>
  <c r="V18" i="13"/>
  <c r="AI17" i="13"/>
  <c r="AG17" i="13"/>
  <c r="AH17" i="13" s="1"/>
  <c r="AH18" i="13"/>
  <c r="E19" i="13"/>
  <c r="AD17" i="13"/>
  <c r="AE17" i="13" s="1"/>
  <c r="AE18" i="13"/>
  <c r="AB18" i="13"/>
  <c r="AA17" i="13"/>
  <c r="AB17" i="13" s="1"/>
  <c r="L17" i="13"/>
  <c r="M17" i="13" s="1"/>
  <c r="M18" i="13"/>
  <c r="P18" i="13"/>
  <c r="O17" i="13"/>
  <c r="I17" i="13"/>
  <c r="F19" i="13"/>
  <c r="J19" i="13"/>
  <c r="Q17" i="13"/>
  <c r="AJ17" i="13"/>
  <c r="AK17" i="13" s="1"/>
  <c r="AK18" i="13"/>
  <c r="F11" i="13"/>
  <c r="G11" i="13" s="1"/>
  <c r="J11" i="13"/>
  <c r="AL20" i="13"/>
  <c r="X17" i="13"/>
  <c r="Y18" i="13"/>
  <c r="J12" i="13"/>
  <c r="F12" i="13"/>
  <c r="F18" i="13"/>
  <c r="G18" i="13" s="1"/>
  <c r="J18" i="13"/>
  <c r="AN18" i="13"/>
  <c r="AM17" i="13"/>
  <c r="AN17" i="13" s="1"/>
  <c r="W75" i="13"/>
  <c r="W17" i="13"/>
  <c r="F21" i="13"/>
  <c r="I20" i="13"/>
  <c r="J21" i="13"/>
  <c r="E21" i="13"/>
  <c r="R20" i="13"/>
  <c r="S21" i="13"/>
  <c r="P21" i="13"/>
  <c r="O20" i="13"/>
  <c r="M22" i="13"/>
  <c r="F22" i="13"/>
  <c r="AD20" i="13"/>
  <c r="AE20" i="13" s="1"/>
  <c r="AE21" i="13"/>
  <c r="AB21" i="13"/>
  <c r="AA20" i="13"/>
  <c r="AB20" i="13" s="1"/>
  <c r="U20" i="13"/>
  <c r="V20" i="13" s="1"/>
  <c r="V21" i="13"/>
  <c r="AM20" i="13"/>
  <c r="AN20" i="13" s="1"/>
  <c r="L20" i="13"/>
  <c r="M20" i="13" s="1"/>
  <c r="K75" i="13"/>
  <c r="E77" i="13"/>
  <c r="AB76" i="13"/>
  <c r="AA75" i="13"/>
  <c r="AB75" i="13" s="1"/>
  <c r="R75" i="13"/>
  <c r="S75" i="13" s="1"/>
  <c r="S76" i="13"/>
  <c r="AD75" i="13"/>
  <c r="AE75" i="13" s="1"/>
  <c r="AE76" i="13"/>
  <c r="U75" i="13"/>
  <c r="V75" i="13" s="1"/>
  <c r="V76" i="13"/>
  <c r="P76" i="13"/>
  <c r="O75" i="13"/>
  <c r="P75" i="13" s="1"/>
  <c r="AG75" i="13"/>
  <c r="AH75" i="13" s="1"/>
  <c r="AH76" i="13"/>
  <c r="AJ75" i="13"/>
  <c r="AK75" i="13" s="1"/>
  <c r="AK76" i="13"/>
  <c r="AN76" i="13"/>
  <c r="AM75" i="13"/>
  <c r="AN75" i="13" s="1"/>
  <c r="F76" i="13"/>
  <c r="J76" i="13"/>
  <c r="I75" i="13"/>
  <c r="J75" i="13" s="1"/>
  <c r="AP75" i="13"/>
  <c r="AQ75" i="13" s="1"/>
  <c r="AQ76" i="13"/>
  <c r="X75" i="13"/>
  <c r="Y76" i="13"/>
  <c r="L75" i="13"/>
  <c r="M76" i="13"/>
  <c r="F77" i="13"/>
  <c r="G65" i="13"/>
  <c r="F71" i="13"/>
  <c r="G71" i="13" s="1"/>
  <c r="G73" i="13"/>
  <c r="G30" i="13"/>
  <c r="Y75" i="13" l="1"/>
  <c r="Y17" i="13"/>
  <c r="S10" i="13"/>
  <c r="S20" i="13"/>
  <c r="S17" i="13"/>
  <c r="E75" i="13"/>
  <c r="E10" i="13"/>
  <c r="P20" i="13"/>
  <c r="E20" i="13"/>
  <c r="M75" i="13"/>
  <c r="P17" i="13"/>
  <c r="G12" i="13"/>
  <c r="E17" i="13"/>
  <c r="F17" i="13"/>
  <c r="J17" i="13"/>
  <c r="G19" i="13"/>
  <c r="J20" i="13"/>
  <c r="F20" i="13"/>
  <c r="E35" i="13"/>
  <c r="G29" i="13"/>
  <c r="G17" i="13" l="1"/>
  <c r="F23" i="13"/>
  <c r="E51" i="13" l="1"/>
  <c r="G51" i="13" s="1"/>
  <c r="G42" i="13" l="1"/>
  <c r="G62" i="13" l="1"/>
  <c r="J35" i="13" l="1"/>
  <c r="I33" i="13" l="1"/>
  <c r="J33" i="13" s="1"/>
  <c r="G25" i="13"/>
  <c r="G23" i="13" s="1"/>
  <c r="H27" i="13"/>
  <c r="I27" i="13"/>
  <c r="J27" i="13" s="1"/>
  <c r="H33" i="13"/>
  <c r="F35" i="13" l="1"/>
  <c r="G35" i="13" s="1"/>
  <c r="F27" i="13"/>
  <c r="E27" i="13"/>
  <c r="G27" i="13" l="1"/>
  <c r="F75" i="13"/>
  <c r="F33" i="13"/>
  <c r="E62" i="13" l="1"/>
  <c r="E33" i="13"/>
  <c r="G33" i="13" s="1"/>
  <c r="E45" i="13"/>
  <c r="G21" i="13" l="1"/>
  <c r="G76" i="13" l="1"/>
  <c r="G45" i="13"/>
  <c r="J73" i="13" l="1"/>
  <c r="J63" i="13"/>
  <c r="J61" i="13"/>
  <c r="J65" i="13"/>
  <c r="J71" i="13"/>
  <c r="G72" i="13"/>
  <c r="E61" i="13" l="1"/>
  <c r="I10" i="13"/>
  <c r="E23" i="13"/>
  <c r="F10" i="13" l="1"/>
  <c r="G10" i="13" s="1"/>
  <c r="J10" i="13"/>
  <c r="G63" i="13"/>
  <c r="F61" i="13"/>
  <c r="G61" i="13" s="1"/>
  <c r="G49" i="13"/>
  <c r="G77" i="13" l="1"/>
  <c r="G75" i="13"/>
  <c r="G40" i="13" l="1"/>
  <c r="G43" i="13"/>
  <c r="H25" i="3" l="1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C8" i="8"/>
  <c r="D8" i="8" s="1"/>
  <c r="G20" i="13"/>
  <c r="G22" i="13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<sst xmlns="http://schemas.openxmlformats.org/spreadsheetml/2006/main" count="778" uniqueCount="324">
  <si>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</si>
  <si>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</si>
  <si>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</si>
  <si>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</si>
  <si>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</si>
  <si>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</si>
  <si>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</si>
  <si>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</si>
  <si>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</si>
  <si>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</si>
  <si>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</si>
  <si>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</si>
  <si>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</si>
  <si>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</si>
  <si>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</si>
  <si>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</si>
  <si>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</si>
  <si>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</si>
  <si>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</si>
  <si>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</si>
  <si>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</si>
  <si>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</si>
  <si>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</si>
  <si>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</si>
  <si>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</si>
  <si>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</si>
  <si>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</si>
  <si>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</si>
  <si>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</si>
  <si>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</si>
  <si>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</si>
  <si>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</si>
  <si>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</si>
  <si>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</si>
  <si>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</si>
  <si>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</si>
  <si>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</si>
  <si>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</si>
  <si>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</si>
  <si>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</si>
  <si>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</si>
  <si>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</si>
  <si>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</si>
  <si>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</si>
  <si>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</si>
  <si>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</si>
  <si>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</si>
  <si>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</si>
  <si>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</si>
  <si>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</si>
  <si>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</si>
  <si>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</si>
  <si>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</si>
  <si>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</si>
  <si>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</si>
  <si>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</si>
  <si>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</si>
  <si>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</si>
  <si>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</si>
  <si>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</si>
  <si>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</si>
  <si>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</si>
  <si>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</si>
  <si>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</si>
  <si>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</si>
  <si>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</si>
  <si>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</si>
  <si>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</si>
  <si>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</si>
  <si>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</si>
  <si>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</si>
  <si>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</si>
  <si>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</si>
  <si>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</si>
  <si>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</si>
  <si>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</si>
  <si>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</si>
  <si>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</si>
  <si>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</si>
  <si>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</si>
  <si>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</si>
  <si>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</si>
  <si>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</si>
  <si>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</si>
  <si>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</si>
  <si>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</si>
  <si>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</si>
  <si>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</si>
  <si>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</si>
  <si>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</si>
  <si>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</si>
  <si>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</si>
  <si>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</si>
  <si>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</si>
  <si>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</si>
  <si>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</si>
  <si>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</si>
  <si>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</si>
  <si>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</si>
  <si>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</si>
  <si>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</si>
  <si>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</si>
  <si>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</si>
  <si>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</si>
  <si>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</si>
  <si>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</si>
  <si>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</si>
  <si>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</si>
  <si>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</si>
  <si>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</si>
  <si>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</si>
  <si>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</si>
  <si>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</si>
  <si>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</si>
  <si>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</si>
  <si>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</si>
  <si>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</si>
  <si>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</si>
  <si>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</si>
  <si>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</si>
  <si>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</si>
  <si>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</si>
  <si>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</si>
  <si>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</si>
  <si>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</si>
  <si>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</si>
  <si>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</si>
  <si>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</si>
  <si>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</si>
  <si>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</si>
  <si>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</si>
  <si>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</si>
  <si>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</si>
  <si>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</si>
  <si>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</si>
  <si>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</si>
  <si>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</si>
  <si>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</si>
  <si>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</si>
  <si>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</si>
  <si>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</si>
  <si>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</si>
  <si>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</si>
  <si>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</si>
  <si>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</si>
  <si>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</si>
  <si>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</si>
  <si>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</si>
  <si>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</si>
  <si>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</si>
  <si>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</si>
  <si>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</si>
  <si>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</si>
  <si>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</si>
  <si>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</si>
  <si>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</si>
  <si>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</si>
  <si>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</si>
  <si>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</si>
  <si>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</si>
  <si>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</si>
  <si>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</si>
  <si>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</si>
  <si>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</si>
  <si>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</si>
  <si>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</si>
  <si>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</si>
  <si>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</si>
  <si>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</si>
  <si>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</si>
  <si>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</si>
  <si>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</si>
  <si>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</si>
  <si>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</si>
  <si>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</si>
  <si>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</si>
  <si>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</si>
  <si>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</si>
  <si>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</si>
  <si>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</si>
  <si>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</si>
  <si>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</si>
  <si>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</si>
  <si>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</si>
  <si>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</si>
  <si>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</si>
  <si>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</si>
  <si>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</si>
  <si>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</si>
  <si>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</si>
  <si>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</si>
  <si>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</si>
  <si>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</si>
  <si>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</si>
  <si>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</si>
  <si>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</si>
  <si>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</si>
  <si>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</si>
  <si>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</si>
  <si>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</si>
  <si>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</si>
  <si>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</si>
  <si>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</si>
  <si>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</si>
  <si>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</si>
  <si>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</si>
  <si>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</si>
  <si>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</si>
  <si>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</si>
  <si>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</si>
  <si>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</si>
  <si>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</si>
  <si>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</si>
  <si>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</si>
  <si>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</si>
  <si>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</si>
  <si>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</si>
  <si>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</si>
  <si>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</si>
  <si>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</si>
  <si>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</si>
  <si>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</si>
  <si>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</si>
  <si>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</si>
  <si>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</si>
  <si>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</si>
  <si>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</si>
  <si>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</si>
  <si>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</si>
  <si>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</si>
  <si>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</si>
  <si>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</si>
  <si>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</si>
  <si>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</si>
  <si>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</si>
  <si>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</si>
  <si>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</si>
  <si>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</si>
  <si>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</si>
  <si>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</si>
  <si>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</si>
  <si>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</si>
  <si>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</si>
  <si>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</si>
  <si>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</si>
  <si>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</si>
  <si>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</si>
  <si>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</si>
  <si>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</si>
  <si>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</si>
  <si>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</si>
  <si>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</si>
  <si>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</si>
  <si>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</si>
  <si>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</si>
  <si>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</si>
  <si>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</si>
  <si>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</si>
  <si>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</si>
  <si>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</si>
  <si>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</si>
  <si>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</si>
  <si>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</si>
  <si>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</si>
  <si>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</si>
  <si>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Всего по муниципальной программе</t>
  </si>
  <si>
    <t>Базовый показатель на начало реализации муниципальной программы</t>
  </si>
  <si>
    <t>бюджет района</t>
  </si>
  <si>
    <t>инвестиции в объекты муниципальной собственности (указать номера мероприятий, относящихся к указанным расходам)</t>
  </si>
  <si>
    <t>МКУ НВ "Управление по делам ГО и ЧС"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</si>
  <si>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</si>
  <si>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</si>
  <si>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   42-66-75</t>
  </si>
  <si>
    <t>Итого по подпрограмме 3</t>
  </si>
  <si>
    <t>Скивская Ю.Д.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</si>
  <si>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</si>
  <si>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</si>
  <si>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</si>
  <si>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</si>
  <si>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</si>
  <si>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</si>
  <si>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 xml:space="preserve">фактическое
исполнение </t>
  </si>
  <si>
    <t>Директор   В.М. Кубко _______________________</t>
  </si>
  <si>
    <t>Результат реализации. Причины отклонения  фактического исполнения от запланированного</t>
  </si>
  <si>
    <t>Подпрограмма 3 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ситуациям"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</si>
  <si>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</si>
  <si>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</si>
  <si>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</si>
  <si>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</si>
  <si>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</si>
  <si>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 xml:space="preserve">Проверил: ведущий специалист
отдела расходов бюджета департамента финансов
администрации Нижневартовского района,
Пирогова Анастасия Евгеньевна                ______________________________
</t>
  </si>
  <si>
    <t>Наименование структурного элемента муниципальной программы</t>
  </si>
  <si>
    <t>Исполнитель :</t>
  </si>
  <si>
    <t xml:space="preserve">
на 2023 год</t>
  </si>
  <si>
    <t>Значение показателя на 2024 год</t>
  </si>
  <si>
    <t>процесная часть</t>
  </si>
  <si>
    <t>Уровень обеспеченности населенных пунктов района доступной пожарной помощью, %</t>
  </si>
  <si>
    <t>Уровень обеспеченности населенных пунктов системой оповещения, %</t>
  </si>
  <si>
    <t>1.1.1</t>
  </si>
  <si>
    <t xml:space="preserve">Комплекс процессных мероприятий «Создание условий для обеспечения пожарной безопасности» </t>
  </si>
  <si>
    <t xml:space="preserve">Мероприятие (результат) «Обеспечено содержание отдельных каналов связи IP VPN и техническое обслуживание районной системы оповещения»   </t>
  </si>
  <si>
    <t>Комплекс процессных мероприятий «Мероприятие по проведению работ, направленных на предупреждение и ликвидацию стихийных бедствий, чрезвычайных ситуаций»</t>
  </si>
  <si>
    <t>2.1.1</t>
  </si>
  <si>
    <t xml:space="preserve">Мероприятие (результат) «Обеспечено заключение контрактов на услуги связи для передачи данных по каналам экстренных служб района (пожарная охрана, полиция, скорая медицинская помощь)» </t>
  </si>
  <si>
    <t xml:space="preserve">Мероприятие (результат) «Проведены мероприятия  по организации и захоронению бесхозных биологических отходов, радиационных источников излучения» </t>
  </si>
  <si>
    <t>2.1.2.</t>
  </si>
  <si>
    <t>2.1.3.</t>
  </si>
  <si>
    <t xml:space="preserve">Мероприятие (результат) «Проведены мероприятия по обеспечению безопасности граждан в зимний период»                   </t>
  </si>
  <si>
    <t>2.1.4.</t>
  </si>
  <si>
    <t>Мероприятие (результат) «Приобретены товары, работы и услуги на предупреждение и предотвращение чрезвычайных ситуаций»</t>
  </si>
  <si>
    <t>2.1.5.</t>
  </si>
  <si>
    <t>2.1.6.</t>
  </si>
  <si>
    <t>2.1.7.</t>
  </si>
  <si>
    <t xml:space="preserve">Мероприятие (результат) «Изготовлены памятки, листовки и другая наглядная агитация по предотвращению чрезвычайных происшествий на территории района»                               </t>
  </si>
  <si>
    <t xml:space="preserve">Мероприятие (результат) «Проведены мероприятия по обработке территорий путем дезинсекции, включая акарицидные и ларвицидные обработки, и дератизации населенных пунктов района»                           </t>
  </si>
  <si>
    <t>Подпрограмма 1 "Укрепление пожарной безопасности в районе"</t>
  </si>
  <si>
    <t xml:space="preserve">Комплекс процессных мероприятий «Обеспечение деятельности муниципального казенного учреждения Нижневартовского района «Управление по делам гражданской обороны и чрезвычайным ситуациям» </t>
  </si>
  <si>
    <t>3.1.1.</t>
  </si>
  <si>
    <t xml:space="preserve">Мероприятие (результат) «Обеспечено функционирование муниципального казенного учреждения Нижневартовского района «Управление по делам гражданской обороны и чрезвычайным ситуациям» </t>
  </si>
  <si>
    <t>Ответственный исполнитель (МКУ НВ "УГО и ЧС")</t>
  </si>
  <si>
    <t>Мероприятие (результат) «Финансовое обеспечение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находящихся в пунктах временного размещения и питания».</t>
  </si>
  <si>
    <t>наименование нормативного правового акта об утверждении муниципальной программы дата, номер (Постановление Администрации района от 05.12.2023 № 1288 с изминениями от 29.08.2024 №1140)</t>
  </si>
  <si>
    <t xml:space="preserve">                                                                                      «Безопасность жизнедеятельности в Нижневартовском районе» СЕНТЯБРЬ 2024 г. </t>
  </si>
  <si>
    <t>Достижение целевых показателей муниципальной программы  «Безопасность жизнедеятельности в Нижневартовском районе» Сентябрь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</si>
</sst>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0.0"/>
    <numFmt numFmtId="166" formatCode="#,##0_ ;\-#,##0\ "/>
    <numFmt numFmtId="167" formatCode="#,##0.0"/>
    <numFmt numFmtId="168" formatCode="#,##0.0_ ;\-#,##0.0\ "/>
    <numFmt numFmtId="169" formatCode="#,##0.000"/>
    <numFmt numFmtId="170" formatCode="#,##0.00_ ;\-#,##0.00\ "/>
    <numFmt numFmtId="171" formatCode="_-* #,##0.0_р_._-;\-* #,##0.0_р_._-;_-* &quot;-&quot;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6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9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8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5" fontId="18" fillId="0" borderId="0" xfId="2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3" fillId="6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31" xfId="0" applyNumberFormat="1" applyFont="1" applyFill="1" applyBorder="1" applyAlignment="1" applyProtection="1">
      <alignment horizontal="left" vertical="center" wrapText="1"/>
    </xf>
    <xf numFmtId="0" fontId="18" fillId="5" borderId="31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/>
    </xf>
    <xf numFmtId="0" fontId="24" fillId="0" borderId="6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18" fillId="0" borderId="4" xfId="2" applyNumberFormat="1" applyFont="1" applyFill="1" applyBorder="1" applyAlignment="1" applyProtection="1">
      <alignment horizontal="right" vertical="top" wrapText="1"/>
    </xf>
    <xf numFmtId="165" fontId="17" fillId="4" borderId="1" xfId="0" applyNumberFormat="1" applyFont="1" applyFill="1" applyBorder="1" applyAlignment="1" applyProtection="1">
      <alignment horizontal="left" vertical="center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3" fillId="0" borderId="0" xfId="0" applyFont="1" applyAlignment="1">
      <alignment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7" borderId="0" xfId="0" applyFont="1" applyFill="1"/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9" fillId="3" borderId="0" xfId="0" applyFont="1" applyFill="1"/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/>
    </xf>
    <xf numFmtId="0" fontId="26" fillId="0" borderId="0" xfId="0" applyFont="1" applyFill="1" applyBorder="1" applyAlignment="1">
      <alignment horizontal="justify" vertical="top"/>
    </xf>
    <xf numFmtId="0" fontId="30" fillId="0" borderId="0" xfId="0" applyFont="1" applyBorder="1" applyAlignment="1">
      <alignment horizontal="justify" vertical="top" wrapText="1"/>
    </xf>
    <xf numFmtId="165" fontId="26" fillId="0" borderId="0" xfId="0" applyNumberFormat="1" applyFont="1" applyFill="1" applyBorder="1" applyAlignment="1" applyProtection="1">
      <alignment horizontal="left"/>
    </xf>
    <xf numFmtId="165" fontId="19" fillId="0" borderId="31" xfId="2" applyNumberFormat="1" applyFont="1" applyFill="1" applyBorder="1" applyAlignment="1" applyProtection="1">
      <alignment horizontal="right" vertical="top" wrapText="1"/>
    </xf>
    <xf numFmtId="165" fontId="23" fillId="2" borderId="1" xfId="2" applyNumberFormat="1" applyFont="1" applyFill="1" applyBorder="1" applyAlignment="1" applyProtection="1">
      <alignment horizontal="right" vertical="top" wrapText="1"/>
    </xf>
    <xf numFmtId="165" fontId="23" fillId="4" borderId="1" xfId="2" applyNumberFormat="1" applyFont="1" applyFill="1" applyBorder="1" applyAlignment="1" applyProtection="1">
      <alignment horizontal="right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4" xfId="2" applyNumberFormat="1" applyFont="1" applyFill="1" applyBorder="1" applyAlignment="1" applyProtection="1">
      <alignment horizontal="right" vertical="top" wrapText="1"/>
    </xf>
    <xf numFmtId="165" fontId="19" fillId="2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9" fillId="0" borderId="30" xfId="2" applyNumberFormat="1" applyFont="1" applyFill="1" applyBorder="1" applyAlignment="1" applyProtection="1">
      <alignment horizontal="right" vertical="top" wrapText="1"/>
    </xf>
    <xf numFmtId="165" fontId="23" fillId="5" borderId="1" xfId="2" applyNumberFormat="1" applyFont="1" applyFill="1" applyBorder="1" applyAlignment="1" applyProtection="1">
      <alignment horizontal="right" vertical="top" wrapText="1"/>
    </xf>
    <xf numFmtId="165" fontId="23" fillId="5" borderId="4" xfId="2" applyNumberFormat="1" applyFont="1" applyFill="1" applyBorder="1" applyAlignment="1" applyProtection="1">
      <alignment horizontal="right" vertical="top" wrapText="1"/>
    </xf>
    <xf numFmtId="165" fontId="19" fillId="5" borderId="31" xfId="2" applyNumberFormat="1" applyFont="1" applyFill="1" applyBorder="1" applyAlignment="1" applyProtection="1">
      <alignment horizontal="right" vertical="top" wrapText="1"/>
    </xf>
    <xf numFmtId="165" fontId="19" fillId="5" borderId="1" xfId="2" applyNumberFormat="1" applyFont="1" applyFill="1" applyBorder="1" applyAlignment="1" applyProtection="1">
      <alignment horizontal="right" vertical="top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9" fillId="7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70" fontId="18" fillId="0" borderId="1" xfId="2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20" xfId="0" applyFont="1" applyFill="1" applyBorder="1" applyAlignment="1" applyProtection="1">
      <alignment vertical="center"/>
    </xf>
    <xf numFmtId="165" fontId="18" fillId="0" borderId="4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0" fontId="18" fillId="0" borderId="13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30" xfId="0" applyNumberFormat="1" applyFont="1" applyFill="1" applyBorder="1" applyAlignment="1" applyProtection="1">
      <alignment horizontal="center" vertical="center" wrapText="1"/>
    </xf>
    <xf numFmtId="1" fontId="18" fillId="0" borderId="25" xfId="0" applyNumberFormat="1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71" fontId="23" fillId="0" borderId="4" xfId="2" applyNumberFormat="1" applyFont="1" applyFill="1" applyBorder="1" applyAlignment="1" applyProtection="1">
      <alignment horizontal="right" vertical="top" wrapText="1"/>
    </xf>
    <xf numFmtId="171" fontId="23" fillId="0" borderId="1" xfId="2" applyNumberFormat="1" applyFont="1" applyFill="1" applyBorder="1" applyAlignment="1" applyProtection="1">
      <alignment horizontal="right" vertical="top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right" vertical="center"/>
    </xf>
    <xf numFmtId="165" fontId="3" fillId="0" borderId="0" xfId="2" applyNumberFormat="1" applyFont="1" applyFill="1" applyBorder="1" applyAlignment="1" applyProtection="1">
      <alignment vertical="center" wrapText="1"/>
    </xf>
    <xf numFmtId="165" fontId="18" fillId="0" borderId="0" xfId="0" applyNumberFormat="1" applyFont="1" applyFill="1" applyAlignment="1" applyProtection="1">
      <alignment vertical="center"/>
    </xf>
    <xf numFmtId="165" fontId="26" fillId="0" borderId="0" xfId="0" applyNumberFormat="1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center"/>
    </xf>
    <xf numFmtId="0" fontId="28" fillId="0" borderId="6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165" fontId="27" fillId="0" borderId="0" xfId="2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9" fillId="0" borderId="0" xfId="0" applyFont="1" applyFill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 wrapText="1"/>
    </xf>
    <xf numFmtId="168" fontId="3" fillId="0" borderId="0" xfId="0" applyNumberFormat="1" applyFont="1" applyFill="1" applyAlignment="1" applyProtection="1">
      <alignment vertical="center"/>
    </xf>
    <xf numFmtId="165" fontId="18" fillId="0" borderId="1" xfId="0" applyNumberFormat="1" applyFont="1" applyFill="1" applyBorder="1" applyAlignment="1" applyProtection="1">
      <alignment horizontal="left" vertical="center" wrapText="1"/>
    </xf>
    <xf numFmtId="165" fontId="18" fillId="4" borderId="1" xfId="0" applyNumberFormat="1" applyFont="1" applyFill="1" applyBorder="1" applyAlignment="1" applyProtection="1">
      <alignment horizontal="left" vertical="center" wrapText="1"/>
    </xf>
    <xf numFmtId="165" fontId="17" fillId="8" borderId="1" xfId="0" applyNumberFormat="1" applyFont="1" applyFill="1" applyBorder="1" applyAlignment="1" applyProtection="1">
      <alignment horizontal="left" vertical="center" wrapText="1"/>
    </xf>
    <xf numFmtId="165" fontId="23" fillId="8" borderId="1" xfId="2" applyNumberFormat="1" applyFont="1" applyFill="1" applyBorder="1" applyAlignment="1" applyProtection="1">
      <alignment horizontal="right" vertical="top" wrapText="1"/>
    </xf>
    <xf numFmtId="0" fontId="17" fillId="8" borderId="1" xfId="0" applyNumberFormat="1" applyFont="1" applyFill="1" applyBorder="1" applyAlignment="1" applyProtection="1">
      <alignment horizontal="left" vertical="center" wrapText="1"/>
    </xf>
    <xf numFmtId="165" fontId="23" fillId="8" borderId="4" xfId="2" applyNumberFormat="1" applyFont="1" applyFill="1" applyBorder="1" applyAlignment="1" applyProtection="1">
      <alignment horizontal="right" vertical="top" wrapText="1"/>
    </xf>
    <xf numFmtId="165" fontId="17" fillId="8" borderId="1" xfId="2" applyNumberFormat="1" applyFont="1" applyFill="1" applyBorder="1" applyAlignment="1" applyProtection="1">
      <alignment horizontal="right" vertical="top" wrapText="1"/>
    </xf>
    <xf numFmtId="171" fontId="23" fillId="8" borderId="1" xfId="2" applyNumberFormat="1" applyFont="1" applyFill="1" applyBorder="1" applyAlignment="1" applyProtection="1">
      <alignment horizontal="right" vertical="top" wrapText="1"/>
    </xf>
    <xf numFmtId="165" fontId="23" fillId="8" borderId="31" xfId="2" applyNumberFormat="1" applyFont="1" applyFill="1" applyBorder="1" applyAlignment="1" applyProtection="1">
      <alignment horizontal="right" vertical="top" wrapText="1"/>
    </xf>
    <xf numFmtId="165" fontId="18" fillId="0" borderId="10" xfId="0" applyNumberFormat="1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8" fillId="8" borderId="10" xfId="0" applyNumberFormat="1" applyFont="1" applyFill="1" applyBorder="1" applyAlignment="1" applyProtection="1">
      <alignment horizontal="left" vertical="center" wrapText="1"/>
    </xf>
    <xf numFmtId="165" fontId="23" fillId="5" borderId="31" xfId="2" applyNumberFormat="1" applyFont="1" applyFill="1" applyBorder="1" applyAlignment="1" applyProtection="1">
      <alignment horizontal="right" vertical="top" wrapText="1"/>
    </xf>
    <xf numFmtId="0" fontId="18" fillId="5" borderId="10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7" fillId="8" borderId="1" xfId="0" applyFont="1" applyFill="1" applyBorder="1" applyAlignment="1" applyProtection="1">
      <alignment horizontal="left" vertical="center" wrapText="1"/>
    </xf>
    <xf numFmtId="171" fontId="23" fillId="8" borderId="4" xfId="2" applyNumberFormat="1" applyFont="1" applyFill="1" applyBorder="1" applyAlignment="1" applyProtection="1">
      <alignment horizontal="right" vertical="top" wrapText="1"/>
    </xf>
    <xf numFmtId="165" fontId="23" fillId="8" borderId="10" xfId="2" applyNumberFormat="1" applyFont="1" applyFill="1" applyBorder="1" applyAlignment="1" applyProtection="1">
      <alignment horizontal="right" vertical="top" wrapText="1"/>
    </xf>
    <xf numFmtId="165" fontId="17" fillId="8" borderId="4" xfId="2" applyNumberFormat="1" applyFont="1" applyFill="1" applyBorder="1" applyAlignment="1" applyProtection="1">
      <alignment horizontal="right" vertical="top" wrapText="1"/>
    </xf>
    <xf numFmtId="1" fontId="18" fillId="0" borderId="10" xfId="0" applyNumberFormat="1" applyFont="1" applyFill="1" applyBorder="1" applyAlignment="1" applyProtection="1">
      <alignment horizontal="center" vertical="center" wrapText="1"/>
    </xf>
    <xf numFmtId="1" fontId="18" fillId="0" borderId="26" xfId="0" applyNumberFormat="1" applyFont="1" applyFill="1" applyBorder="1" applyAlignment="1" applyProtection="1">
      <alignment horizontal="center" vertical="center" wrapText="1"/>
    </xf>
    <xf numFmtId="0" fontId="18" fillId="0" borderId="36" xfId="0" applyNumberFormat="1" applyFont="1" applyFill="1" applyBorder="1" applyAlignment="1" applyProtection="1">
      <alignment horizontal="center" vertical="center" wrapText="1"/>
    </xf>
    <xf numFmtId="0" fontId="18" fillId="0" borderId="26" xfId="0" applyNumberFormat="1" applyFont="1" applyFill="1" applyBorder="1" applyAlignment="1" applyProtection="1">
      <alignment horizontal="center" vertical="center" wrapText="1"/>
    </xf>
    <xf numFmtId="0" fontId="17" fillId="9" borderId="1" xfId="0" applyNumberFormat="1" applyFont="1" applyFill="1" applyBorder="1" applyAlignment="1" applyProtection="1">
      <alignment horizontal="left" vertical="center" wrapText="1"/>
    </xf>
    <xf numFmtId="165" fontId="23" fillId="9" borderId="1" xfId="2" applyNumberFormat="1" applyFont="1" applyFill="1" applyBorder="1" applyAlignment="1" applyProtection="1">
      <alignment horizontal="right" vertical="center" wrapText="1"/>
    </xf>
    <xf numFmtId="0" fontId="18" fillId="9" borderId="1" xfId="0" applyNumberFormat="1" applyFont="1" applyFill="1" applyBorder="1" applyAlignment="1" applyProtection="1">
      <alignment horizontal="left" vertical="center" wrapText="1"/>
    </xf>
    <xf numFmtId="165" fontId="19" fillId="9" borderId="1" xfId="2" applyNumberFormat="1" applyFont="1" applyFill="1" applyBorder="1" applyAlignment="1" applyProtection="1">
      <alignment horizontal="right" vertical="center" wrapText="1"/>
    </xf>
    <xf numFmtId="165" fontId="23" fillId="2" borderId="1" xfId="0" applyNumberFormat="1" applyFont="1" applyFill="1" applyBorder="1" applyAlignment="1" applyProtection="1">
      <alignment horizontal="left" vertical="center" wrapText="1"/>
    </xf>
    <xf numFmtId="0" fontId="23" fillId="5" borderId="0" xfId="0" applyFont="1" applyFill="1" applyBorder="1" applyAlignment="1" applyProtection="1">
      <alignment vertical="center"/>
    </xf>
    <xf numFmtId="165" fontId="19" fillId="2" borderId="1" xfId="0" applyNumberFormat="1" applyFont="1" applyFill="1" applyBorder="1" applyAlignment="1" applyProtection="1">
      <alignment horizontal="left" vertical="center" wrapText="1"/>
    </xf>
    <xf numFmtId="0" fontId="19" fillId="5" borderId="0" xfId="0" applyFont="1" applyFill="1" applyBorder="1" applyAlignment="1" applyProtection="1">
      <alignment vertical="center"/>
    </xf>
    <xf numFmtId="165" fontId="19" fillId="5" borderId="4" xfId="2" applyNumberFormat="1" applyFont="1" applyFill="1" applyBorder="1" applyAlignment="1" applyProtection="1">
      <alignment horizontal="right" vertical="top" wrapText="1"/>
    </xf>
    <xf numFmtId="0" fontId="26" fillId="10" borderId="0" xfId="0" applyFont="1" applyFill="1" applyAlignment="1" applyProtection="1">
      <alignment vertical="center"/>
    </xf>
    <xf numFmtId="165" fontId="18" fillId="10" borderId="0" xfId="0" applyNumberFormat="1" applyFont="1" applyFill="1" applyBorder="1" applyAlignment="1" applyProtection="1">
      <alignment horizontal="center" vertical="top" wrapText="1"/>
    </xf>
    <xf numFmtId="165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3" xfId="0" applyNumberFormat="1" applyFont="1" applyFill="1" applyBorder="1" applyAlignment="1" applyProtection="1">
      <alignment horizontal="center" vertical="top" wrapText="1"/>
    </xf>
    <xf numFmtId="0" fontId="18" fillId="10" borderId="30" xfId="0" applyNumberFormat="1" applyFont="1" applyFill="1" applyBorder="1" applyAlignment="1" applyProtection="1">
      <alignment horizontal="center" vertical="center" wrapText="1"/>
    </xf>
    <xf numFmtId="0" fontId="18" fillId="10" borderId="10" xfId="0" applyNumberFormat="1" applyFont="1" applyFill="1" applyBorder="1" applyAlignment="1" applyProtection="1">
      <alignment horizontal="center" vertical="center" wrapText="1"/>
    </xf>
    <xf numFmtId="1" fontId="18" fillId="10" borderId="10" xfId="0" applyNumberFormat="1" applyFont="1" applyFill="1" applyBorder="1" applyAlignment="1" applyProtection="1">
      <alignment horizontal="center" vertical="center" wrapText="1"/>
    </xf>
    <xf numFmtId="165" fontId="23" fillId="10" borderId="1" xfId="2" applyNumberFormat="1" applyFont="1" applyFill="1" applyBorder="1" applyAlignment="1" applyProtection="1">
      <alignment horizontal="right" vertical="top" wrapText="1"/>
    </xf>
    <xf numFmtId="165" fontId="19" fillId="10" borderId="1" xfId="2" applyNumberFormat="1" applyFont="1" applyFill="1" applyBorder="1" applyAlignment="1" applyProtection="1">
      <alignment horizontal="right" vertical="top" wrapText="1"/>
    </xf>
    <xf numFmtId="165" fontId="17" fillId="10" borderId="1" xfId="2" applyNumberFormat="1" applyFont="1" applyFill="1" applyBorder="1" applyAlignment="1" applyProtection="1">
      <alignment horizontal="right" vertical="top" wrapText="1"/>
    </xf>
    <xf numFmtId="165" fontId="18" fillId="10" borderId="4" xfId="2" applyNumberFormat="1" applyFont="1" applyFill="1" applyBorder="1" applyAlignment="1" applyProtection="1">
      <alignment horizontal="right" vertical="top" wrapText="1"/>
    </xf>
    <xf numFmtId="165" fontId="18" fillId="10" borderId="1" xfId="2" applyNumberFormat="1" applyFont="1" applyFill="1" applyBorder="1" applyAlignment="1" applyProtection="1">
      <alignment horizontal="right" vertical="top" wrapText="1"/>
    </xf>
    <xf numFmtId="165" fontId="19" fillId="10" borderId="30" xfId="2" applyNumberFormat="1" applyFont="1" applyFill="1" applyBorder="1" applyAlignment="1" applyProtection="1">
      <alignment horizontal="right" vertical="top" wrapText="1"/>
    </xf>
    <xf numFmtId="171" fontId="23" fillId="10" borderId="4" xfId="2" applyNumberFormat="1" applyFont="1" applyFill="1" applyBorder="1" applyAlignment="1" applyProtection="1">
      <alignment horizontal="right" vertical="top" wrapText="1"/>
    </xf>
    <xf numFmtId="171" fontId="23" fillId="10" borderId="1" xfId="2" applyNumberFormat="1" applyFont="1" applyFill="1" applyBorder="1" applyAlignment="1" applyProtection="1">
      <alignment horizontal="right" vertical="top" wrapText="1"/>
    </xf>
    <xf numFmtId="165" fontId="19" fillId="10" borderId="31" xfId="2" applyNumberFormat="1" applyFont="1" applyFill="1" applyBorder="1" applyAlignment="1" applyProtection="1">
      <alignment horizontal="right" vertical="top" wrapText="1"/>
    </xf>
    <xf numFmtId="165" fontId="23" fillId="10" borderId="31" xfId="2" applyNumberFormat="1" applyFont="1" applyFill="1" applyBorder="1" applyAlignment="1" applyProtection="1">
      <alignment horizontal="right" vertical="top" wrapText="1"/>
    </xf>
    <xf numFmtId="165" fontId="19" fillId="10" borderId="10" xfId="2" applyNumberFormat="1" applyFont="1" applyFill="1" applyBorder="1" applyAlignment="1" applyProtection="1">
      <alignment horizontal="right" vertical="top" wrapText="1"/>
    </xf>
    <xf numFmtId="0" fontId="3" fillId="10" borderId="0" xfId="0" applyFont="1" applyFill="1" applyAlignment="1" applyProtection="1">
      <alignment vertical="center"/>
    </xf>
    <xf numFmtId="0" fontId="1" fillId="8" borderId="0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0" fontId="26" fillId="11" borderId="0" xfId="0" applyFont="1" applyFill="1" applyAlignment="1" applyProtection="1">
      <alignment vertical="center"/>
    </xf>
    <xf numFmtId="165" fontId="18" fillId="11" borderId="9" xfId="0" applyNumberFormat="1" applyFont="1" applyFill="1" applyBorder="1" applyAlignment="1" applyProtection="1">
      <alignment horizontal="center" vertical="top" wrapText="1"/>
    </xf>
    <xf numFmtId="165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3" xfId="0" applyNumberFormat="1" applyFont="1" applyFill="1" applyBorder="1" applyAlignment="1" applyProtection="1">
      <alignment horizontal="center" vertical="top" wrapText="1"/>
    </xf>
    <xf numFmtId="0" fontId="18" fillId="11" borderId="30" xfId="0" applyNumberFormat="1" applyFont="1" applyFill="1" applyBorder="1" applyAlignment="1" applyProtection="1">
      <alignment horizontal="center" vertical="center" wrapText="1"/>
    </xf>
    <xf numFmtId="0" fontId="18" fillId="11" borderId="10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65" fontId="23" fillId="11" borderId="1" xfId="2" applyNumberFormat="1" applyFont="1" applyFill="1" applyBorder="1" applyAlignment="1" applyProtection="1">
      <alignment horizontal="right" vertical="top" wrapText="1"/>
    </xf>
    <xf numFmtId="165" fontId="19" fillId="11" borderId="1" xfId="2" applyNumberFormat="1" applyFont="1" applyFill="1" applyBorder="1" applyAlignment="1" applyProtection="1">
      <alignment horizontal="right" vertical="top" wrapText="1"/>
    </xf>
    <xf numFmtId="165" fontId="17" fillId="11" borderId="4" xfId="2" applyNumberFormat="1" applyFont="1" applyFill="1" applyBorder="1" applyAlignment="1" applyProtection="1">
      <alignment horizontal="right" vertical="top" wrapText="1"/>
    </xf>
    <xf numFmtId="165" fontId="17" fillId="11" borderId="1" xfId="2" applyNumberFormat="1" applyFont="1" applyFill="1" applyBorder="1" applyAlignment="1" applyProtection="1">
      <alignment horizontal="right" vertical="top" wrapText="1"/>
    </xf>
    <xf numFmtId="165" fontId="18" fillId="11" borderId="4" xfId="2" applyNumberFormat="1" applyFont="1" applyFill="1" applyBorder="1" applyAlignment="1" applyProtection="1">
      <alignment horizontal="right" vertical="top" wrapText="1"/>
    </xf>
    <xf numFmtId="165" fontId="18" fillId="11" borderId="1" xfId="2" applyNumberFormat="1" applyFont="1" applyFill="1" applyBorder="1" applyAlignment="1" applyProtection="1">
      <alignment horizontal="right" vertical="top" wrapText="1"/>
    </xf>
    <xf numFmtId="165" fontId="23" fillId="11" borderId="4" xfId="2" applyNumberFormat="1" applyFont="1" applyFill="1" applyBorder="1" applyAlignment="1" applyProtection="1">
      <alignment horizontal="right" vertical="top" wrapText="1"/>
    </xf>
    <xf numFmtId="165" fontId="19" fillId="11" borderId="30" xfId="2" applyNumberFormat="1" applyFont="1" applyFill="1" applyBorder="1" applyAlignment="1" applyProtection="1">
      <alignment horizontal="right" vertical="top" wrapText="1"/>
    </xf>
    <xf numFmtId="171" fontId="23" fillId="11" borderId="4" xfId="2" applyNumberFormat="1" applyFont="1" applyFill="1" applyBorder="1" applyAlignment="1" applyProtection="1">
      <alignment horizontal="right" vertical="top" wrapText="1"/>
    </xf>
    <xf numFmtId="171" fontId="23" fillId="11" borderId="1" xfId="2" applyNumberFormat="1" applyFont="1" applyFill="1" applyBorder="1" applyAlignment="1" applyProtection="1">
      <alignment horizontal="right" vertical="top" wrapText="1"/>
    </xf>
    <xf numFmtId="165" fontId="19" fillId="11" borderId="31" xfId="2" applyNumberFormat="1" applyFont="1" applyFill="1" applyBorder="1" applyAlignment="1" applyProtection="1">
      <alignment horizontal="right" vertical="top" wrapText="1"/>
    </xf>
    <xf numFmtId="165" fontId="23" fillId="11" borderId="31" xfId="2" applyNumberFormat="1" applyFont="1" applyFill="1" applyBorder="1" applyAlignment="1" applyProtection="1">
      <alignment horizontal="right" vertical="top" wrapText="1"/>
    </xf>
    <xf numFmtId="165" fontId="19" fillId="11" borderId="10" xfId="2" applyNumberFormat="1" applyFont="1" applyFill="1" applyBorder="1" applyAlignment="1" applyProtection="1">
      <alignment horizontal="right" vertical="top" wrapText="1"/>
    </xf>
    <xf numFmtId="165" fontId="23" fillId="11" borderId="1" xfId="2" applyNumberFormat="1" applyFont="1" applyFill="1" applyBorder="1" applyAlignment="1" applyProtection="1">
      <alignment horizontal="right" vertical="center" wrapText="1"/>
    </xf>
    <xf numFmtId="165" fontId="19" fillId="11" borderId="1" xfId="2" applyNumberFormat="1" applyFont="1" applyFill="1" applyBorder="1" applyAlignment="1" applyProtection="1">
      <alignment horizontal="right" vertical="center" wrapText="1"/>
    </xf>
    <xf numFmtId="165" fontId="3" fillId="11" borderId="0" xfId="2" applyNumberFormat="1" applyFont="1" applyFill="1" applyBorder="1" applyAlignment="1" applyProtection="1">
      <alignment vertical="center" wrapText="1"/>
    </xf>
    <xf numFmtId="168" fontId="3" fillId="11" borderId="0" xfId="0" applyNumberFormat="1" applyFont="1" applyFill="1" applyAlignment="1" applyProtection="1">
      <alignment vertical="center"/>
    </xf>
    <xf numFmtId="0" fontId="3" fillId="11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vertical="center"/>
    </xf>
    <xf numFmtId="165" fontId="18" fillId="9" borderId="9" xfId="0" applyNumberFormat="1" applyFont="1" applyFill="1" applyBorder="1" applyAlignment="1" applyProtection="1">
      <alignment horizontal="center" vertical="top" wrapText="1"/>
    </xf>
    <xf numFmtId="165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3" xfId="0" applyNumberFormat="1" applyFont="1" applyFill="1" applyBorder="1" applyAlignment="1" applyProtection="1">
      <alignment horizontal="center" vertical="top" wrapText="1"/>
    </xf>
    <xf numFmtId="0" fontId="18" fillId="9" borderId="36" xfId="0" applyNumberFormat="1" applyFont="1" applyFill="1" applyBorder="1" applyAlignment="1" applyProtection="1">
      <alignment horizontal="center" vertical="center" wrapText="1"/>
    </xf>
    <xf numFmtId="0" fontId="18" fillId="9" borderId="10" xfId="0" applyNumberFormat="1" applyFont="1" applyFill="1" applyBorder="1" applyAlignment="1" applyProtection="1">
      <alignment horizontal="center" vertical="center" wrapText="1"/>
    </xf>
    <xf numFmtId="1" fontId="18" fillId="9" borderId="10" xfId="0" applyNumberFormat="1" applyFont="1" applyFill="1" applyBorder="1" applyAlignment="1" applyProtection="1">
      <alignment horizontal="center" vertical="center" wrapText="1"/>
    </xf>
    <xf numFmtId="165" fontId="23" fillId="9" borderId="1" xfId="2" applyNumberFormat="1" applyFont="1" applyFill="1" applyBorder="1" applyAlignment="1" applyProtection="1">
      <alignment horizontal="right" vertical="top" wrapText="1"/>
    </xf>
    <xf numFmtId="165" fontId="19" fillId="9" borderId="1" xfId="2" applyNumberFormat="1" applyFont="1" applyFill="1" applyBorder="1" applyAlignment="1" applyProtection="1">
      <alignment horizontal="right" vertical="top" wrapText="1"/>
    </xf>
    <xf numFmtId="165" fontId="17" fillId="9" borderId="4" xfId="2" applyNumberFormat="1" applyFont="1" applyFill="1" applyBorder="1" applyAlignment="1" applyProtection="1">
      <alignment horizontal="right" vertical="top" wrapText="1"/>
    </xf>
    <xf numFmtId="165" fontId="17" fillId="9" borderId="1" xfId="2" applyNumberFormat="1" applyFont="1" applyFill="1" applyBorder="1" applyAlignment="1" applyProtection="1">
      <alignment horizontal="right" vertical="top" wrapText="1"/>
    </xf>
    <xf numFmtId="165" fontId="18" fillId="9" borderId="4" xfId="2" applyNumberFormat="1" applyFont="1" applyFill="1" applyBorder="1" applyAlignment="1" applyProtection="1">
      <alignment horizontal="right" vertical="top" wrapText="1"/>
    </xf>
    <xf numFmtId="165" fontId="18" fillId="9" borderId="1" xfId="2" applyNumberFormat="1" applyFont="1" applyFill="1" applyBorder="1" applyAlignment="1" applyProtection="1">
      <alignment horizontal="right" vertical="top" wrapText="1"/>
    </xf>
    <xf numFmtId="165" fontId="23" fillId="9" borderId="4" xfId="2" applyNumberFormat="1" applyFont="1" applyFill="1" applyBorder="1" applyAlignment="1" applyProtection="1">
      <alignment horizontal="right" vertical="top" wrapText="1"/>
    </xf>
    <xf numFmtId="165" fontId="19" fillId="9" borderId="30" xfId="2" applyNumberFormat="1" applyFont="1" applyFill="1" applyBorder="1" applyAlignment="1" applyProtection="1">
      <alignment horizontal="right" vertical="top" wrapText="1"/>
    </xf>
    <xf numFmtId="171" fontId="23" fillId="9" borderId="1" xfId="2" applyNumberFormat="1" applyFont="1" applyFill="1" applyBorder="1" applyAlignment="1" applyProtection="1">
      <alignment horizontal="right" vertical="top" wrapText="1"/>
    </xf>
    <xf numFmtId="171" fontId="23" fillId="9" borderId="4" xfId="2" applyNumberFormat="1" applyFont="1" applyFill="1" applyBorder="1" applyAlignment="1" applyProtection="1">
      <alignment horizontal="right" vertical="top" wrapText="1"/>
    </xf>
    <xf numFmtId="165" fontId="19" fillId="9" borderId="31" xfId="2" applyNumberFormat="1" applyFont="1" applyFill="1" applyBorder="1" applyAlignment="1" applyProtection="1">
      <alignment horizontal="right" vertical="top" wrapText="1"/>
    </xf>
    <xf numFmtId="165" fontId="23" fillId="9" borderId="31" xfId="2" applyNumberFormat="1" applyFont="1" applyFill="1" applyBorder="1" applyAlignment="1" applyProtection="1">
      <alignment horizontal="right" vertical="top" wrapText="1"/>
    </xf>
    <xf numFmtId="165" fontId="19" fillId="9" borderId="10" xfId="2" applyNumberFormat="1" applyFont="1" applyFill="1" applyBorder="1" applyAlignment="1" applyProtection="1">
      <alignment horizontal="right" vertical="top" wrapText="1"/>
    </xf>
    <xf numFmtId="165" fontId="3" fillId="9" borderId="0" xfId="2" applyNumberFormat="1" applyFont="1" applyFill="1" applyBorder="1" applyAlignment="1" applyProtection="1">
      <alignment vertical="center" wrapText="1"/>
    </xf>
    <xf numFmtId="168" fontId="3" fillId="9" borderId="0" xfId="0" applyNumberFormat="1" applyFont="1" applyFill="1" applyAlignment="1" applyProtection="1">
      <alignment vertical="center"/>
    </xf>
    <xf numFmtId="0" fontId="3" fillId="9" borderId="0" xfId="0" applyFont="1" applyFill="1" applyAlignment="1" applyProtection="1">
      <alignment vertical="center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/>
    </xf>
    <xf numFmtId="165" fontId="26" fillId="0" borderId="4" xfId="0" applyNumberFormat="1" applyFont="1" applyFill="1" applyBorder="1" applyAlignment="1" applyProtection="1">
      <alignment horizontal="center" vertical="top" wrapText="1"/>
    </xf>
    <xf numFmtId="165" fontId="26" fillId="0" borderId="7" xfId="0" applyNumberFormat="1" applyFont="1" applyFill="1" applyBorder="1" applyAlignment="1" applyProtection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24" fillId="0" borderId="0" xfId="0" applyFont="1" applyFill="1" applyAlignment="1" applyProtection="1">
      <alignment horizontal="center" vertical="top" wrapText="1"/>
    </xf>
    <xf numFmtId="0" fontId="24" fillId="0" borderId="25" xfId="0" applyFont="1" applyFill="1" applyBorder="1" applyAlignment="1" applyProtection="1">
      <alignment horizontal="center" vertical="top"/>
    </xf>
    <xf numFmtId="0" fontId="3" fillId="0" borderId="20" xfId="0" applyFont="1" applyFill="1" applyBorder="1" applyAlignment="1" applyProtection="1">
      <alignment horizontal="center" vertical="top"/>
    </xf>
    <xf numFmtId="165" fontId="18" fillId="0" borderId="27" xfId="0" applyNumberFormat="1" applyFont="1" applyFill="1" applyBorder="1" applyAlignment="1" applyProtection="1">
      <alignment horizontal="center" vertical="center" wrapText="1"/>
    </xf>
    <xf numFmtId="165" fontId="18" fillId="0" borderId="23" xfId="0" applyNumberFormat="1" applyFont="1" applyFill="1" applyBorder="1" applyAlignment="1" applyProtection="1">
      <alignment horizontal="center" vertical="center" wrapText="1"/>
    </xf>
    <xf numFmtId="165" fontId="18" fillId="0" borderId="28" xfId="0" applyNumberFormat="1" applyFont="1" applyFill="1" applyBorder="1" applyAlignment="1" applyProtection="1">
      <alignment horizontal="center" vertical="center" wrapText="1"/>
    </xf>
    <xf numFmtId="165" fontId="18" fillId="0" borderId="33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165" fontId="18" fillId="0" borderId="5" xfId="0" applyNumberFormat="1" applyFont="1" applyFill="1" applyBorder="1" applyAlignment="1" applyProtection="1">
      <alignment horizontal="center" vertical="center" wrapText="1"/>
    </xf>
    <xf numFmtId="165" fontId="18" fillId="0" borderId="34" xfId="0" applyNumberFormat="1" applyFont="1" applyFill="1" applyBorder="1" applyAlignment="1" applyProtection="1">
      <alignment horizontal="center" vertical="center" wrapText="1"/>
    </xf>
    <xf numFmtId="165" fontId="18" fillId="0" borderId="18" xfId="0" applyNumberFormat="1" applyFont="1" applyFill="1" applyBorder="1" applyAlignment="1" applyProtection="1">
      <alignment horizontal="center" vertical="center" wrapText="1"/>
    </xf>
    <xf numFmtId="165" fontId="18" fillId="0" borderId="19" xfId="0" applyNumberFormat="1" applyFont="1" applyFill="1" applyBorder="1" applyAlignment="1" applyProtection="1">
      <alignment horizontal="center" vertical="center" wrapText="1"/>
    </xf>
    <xf numFmtId="165" fontId="18" fillId="0" borderId="34" xfId="0" applyNumberFormat="1" applyFont="1" applyFill="1" applyBorder="1" applyAlignment="1" applyProtection="1">
      <alignment horizontal="center" vertical="top" wrapText="1"/>
    </xf>
    <xf numFmtId="165" fontId="18" fillId="0" borderId="18" xfId="0" applyNumberFormat="1" applyFont="1" applyFill="1" applyBorder="1" applyAlignment="1" applyProtection="1">
      <alignment horizontal="center" vertical="top" wrapText="1"/>
    </xf>
    <xf numFmtId="165" fontId="18" fillId="0" borderId="19" xfId="0" applyNumberFormat="1" applyFont="1" applyFill="1" applyBorder="1" applyAlignment="1" applyProtection="1">
      <alignment horizontal="center" vertical="top" wrapText="1"/>
    </xf>
    <xf numFmtId="165" fontId="26" fillId="0" borderId="2" xfId="0" applyNumberFormat="1" applyFont="1" applyFill="1" applyBorder="1" applyAlignment="1" applyProtection="1">
      <alignment horizontal="center" vertical="top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165" fontId="17" fillId="4" borderId="30" xfId="0" applyNumberFormat="1" applyFont="1" applyFill="1" applyBorder="1" applyAlignment="1" applyProtection="1">
      <alignment horizontal="center" vertical="top" wrapText="1"/>
    </xf>
    <xf numFmtId="165" fontId="17" fillId="4" borderId="25" xfId="0" applyNumberFormat="1" applyFont="1" applyFill="1" applyBorder="1" applyAlignment="1" applyProtection="1">
      <alignment horizontal="center" vertical="top" wrapText="1"/>
    </xf>
    <xf numFmtId="165" fontId="17" fillId="4" borderId="26" xfId="0" applyNumberFormat="1" applyFont="1" applyFill="1" applyBorder="1" applyAlignment="1" applyProtection="1">
      <alignment horizontal="center" vertical="top" wrapText="1"/>
    </xf>
    <xf numFmtId="165" fontId="17" fillId="4" borderId="9" xfId="0" applyNumberFormat="1" applyFont="1" applyFill="1" applyBorder="1" applyAlignment="1" applyProtection="1">
      <alignment horizontal="center" vertical="top" wrapText="1"/>
    </xf>
    <xf numFmtId="165" fontId="17" fillId="4" borderId="0" xfId="0" applyNumberFormat="1" applyFont="1" applyFill="1" applyBorder="1" applyAlignment="1" applyProtection="1">
      <alignment horizontal="center" vertical="top" wrapText="1"/>
    </xf>
    <xf numFmtId="165" fontId="17" fillId="4" borderId="13" xfId="0" applyNumberFormat="1" applyFont="1" applyFill="1" applyBorder="1" applyAlignment="1" applyProtection="1">
      <alignment horizontal="center" vertical="top" wrapText="1"/>
    </xf>
    <xf numFmtId="165" fontId="17" fillId="4" borderId="29" xfId="0" applyNumberFormat="1" applyFont="1" applyFill="1" applyBorder="1" applyAlignment="1" applyProtection="1">
      <alignment horizontal="center" vertical="top" wrapText="1"/>
    </xf>
    <xf numFmtId="165" fontId="17" fillId="4" borderId="6" xfId="0" applyNumberFormat="1" applyFont="1" applyFill="1" applyBorder="1" applyAlignment="1" applyProtection="1">
      <alignment horizontal="center" vertical="top" wrapText="1"/>
    </xf>
    <xf numFmtId="165" fontId="17" fillId="4" borderId="3" xfId="0" applyNumberFormat="1" applyFont="1" applyFill="1" applyBorder="1" applyAlignment="1" applyProtection="1">
      <alignment horizontal="center" vertical="top" wrapText="1"/>
    </xf>
    <xf numFmtId="165" fontId="18" fillId="0" borderId="24" xfId="0" applyNumberFormat="1" applyFont="1" applyFill="1" applyBorder="1" applyAlignment="1" applyProtection="1">
      <alignment horizontal="left" vertical="top" wrapText="1"/>
    </xf>
    <xf numFmtId="165" fontId="18" fillId="0" borderId="25" xfId="0" applyNumberFormat="1" applyFont="1" applyFill="1" applyBorder="1" applyAlignment="1" applyProtection="1">
      <alignment horizontal="left" vertical="top" wrapText="1"/>
    </xf>
    <xf numFmtId="165" fontId="18" fillId="0" borderId="26" xfId="0" applyNumberFormat="1" applyFont="1" applyFill="1" applyBorder="1" applyAlignment="1" applyProtection="1">
      <alignment horizontal="left" vertical="top" wrapText="1"/>
    </xf>
    <xf numFmtId="165" fontId="18" fillId="0" borderId="17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165" fontId="18" fillId="0" borderId="13" xfId="0" applyNumberFormat="1" applyFont="1" applyFill="1" applyBorder="1" applyAlignment="1" applyProtection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6" xfId="0" applyNumberFormat="1" applyFont="1" applyFill="1" applyBorder="1" applyAlignment="1" applyProtection="1">
      <alignment horizontal="left" vertical="top" wrapText="1"/>
    </xf>
    <xf numFmtId="165" fontId="18" fillId="0" borderId="3" xfId="0" applyNumberFormat="1" applyFont="1" applyFill="1" applyBorder="1" applyAlignment="1" applyProtection="1">
      <alignment horizontal="left" vertical="top" wrapText="1"/>
    </xf>
    <xf numFmtId="165" fontId="26" fillId="0" borderId="30" xfId="0" applyNumberFormat="1" applyFont="1" applyFill="1" applyBorder="1" applyAlignment="1" applyProtection="1">
      <alignment horizontal="center" vertical="top" wrapText="1"/>
    </xf>
    <xf numFmtId="165" fontId="26" fillId="0" borderId="25" xfId="0" applyNumberFormat="1" applyFont="1" applyFill="1" applyBorder="1" applyAlignment="1" applyProtection="1">
      <alignment horizontal="center" vertical="top" wrapText="1"/>
    </xf>
    <xf numFmtId="165" fontId="26" fillId="0" borderId="26" xfId="0" applyNumberFormat="1" applyFont="1" applyFill="1" applyBorder="1" applyAlignment="1" applyProtection="1">
      <alignment horizontal="center" vertical="top" wrapText="1"/>
    </xf>
    <xf numFmtId="165" fontId="26" fillId="10" borderId="4" xfId="0" applyNumberFormat="1" applyFont="1" applyFill="1" applyBorder="1" applyAlignment="1" applyProtection="1">
      <alignment horizontal="center" vertical="top" wrapText="1"/>
    </xf>
    <xf numFmtId="165" fontId="26" fillId="10" borderId="7" xfId="0" applyNumberFormat="1" applyFont="1" applyFill="1" applyBorder="1" applyAlignment="1" applyProtection="1">
      <alignment horizontal="center" vertical="top" wrapText="1"/>
    </xf>
    <xf numFmtId="165" fontId="26" fillId="10" borderId="2" xfId="0" applyNumberFormat="1" applyFont="1" applyFill="1" applyBorder="1" applyAlignment="1" applyProtection="1">
      <alignment horizontal="center" vertical="top" wrapText="1"/>
    </xf>
    <xf numFmtId="165" fontId="23" fillId="2" borderId="1" xfId="0" applyNumberFormat="1" applyFont="1" applyFill="1" applyBorder="1" applyAlignment="1" applyProtection="1">
      <alignment horizontal="left" vertical="top" wrapText="1"/>
    </xf>
    <xf numFmtId="165" fontId="26" fillId="11" borderId="4" xfId="0" applyNumberFormat="1" applyFont="1" applyFill="1" applyBorder="1" applyAlignment="1" applyProtection="1">
      <alignment horizontal="center" vertical="top" wrapText="1"/>
    </xf>
    <xf numFmtId="165" fontId="26" fillId="11" borderId="7" xfId="0" applyNumberFormat="1" applyFont="1" applyFill="1" applyBorder="1" applyAlignment="1" applyProtection="1">
      <alignment horizontal="center" vertical="top" wrapText="1"/>
    </xf>
    <xf numFmtId="165" fontId="26" fillId="11" borderId="2" xfId="0" applyNumberFormat="1" applyFont="1" applyFill="1" applyBorder="1" applyAlignment="1" applyProtection="1">
      <alignment horizontal="center" vertical="top" wrapText="1"/>
    </xf>
    <xf numFmtId="165" fontId="26" fillId="9" borderId="4" xfId="0" applyNumberFormat="1" applyFont="1" applyFill="1" applyBorder="1" applyAlignment="1" applyProtection="1">
      <alignment horizontal="center" vertical="top" wrapText="1"/>
    </xf>
    <xf numFmtId="0" fontId="31" fillId="9" borderId="7" xfId="0" applyFont="1" applyFill="1" applyBorder="1" applyAlignment="1">
      <alignment horizontal="center" vertical="top" wrapText="1"/>
    </xf>
    <xf numFmtId="0" fontId="31" fillId="9" borderId="2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center" vertical="top" wrapText="1"/>
    </xf>
    <xf numFmtId="49" fontId="18" fillId="0" borderId="16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29" fillId="0" borderId="6" xfId="0" applyFont="1" applyFill="1" applyBorder="1" applyAlignment="1" applyProtection="1">
      <alignment horizontal="center" vertical="top" wrapText="1"/>
    </xf>
    <xf numFmtId="0" fontId="18" fillId="0" borderId="6" xfId="0" applyFont="1" applyFill="1" applyBorder="1" applyAlignment="1" applyProtection="1">
      <alignment horizontal="center" vertical="top" wrapText="1"/>
    </xf>
    <xf numFmtId="0" fontId="25" fillId="0" borderId="22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/>
    </xf>
    <xf numFmtId="165" fontId="18" fillId="0" borderId="22" xfId="0" applyNumberFormat="1" applyFont="1" applyFill="1" applyBorder="1" applyAlignment="1" applyProtection="1">
      <alignment horizontal="left" vertical="top"/>
    </xf>
    <xf numFmtId="165" fontId="18" fillId="0" borderId="7" xfId="0" applyNumberFormat="1" applyFont="1" applyFill="1" applyBorder="1" applyAlignment="1" applyProtection="1">
      <alignment horizontal="left" vertical="top"/>
    </xf>
    <xf numFmtId="165" fontId="18" fillId="0" borderId="35" xfId="0" applyNumberFormat="1" applyFont="1" applyFill="1" applyBorder="1" applyAlignment="1" applyProtection="1">
      <alignment horizontal="left" vertical="top"/>
    </xf>
    <xf numFmtId="0" fontId="17" fillId="5" borderId="24" xfId="0" applyNumberFormat="1" applyFont="1" applyFill="1" applyBorder="1" applyAlignment="1" applyProtection="1">
      <alignment horizontal="center" vertical="top" wrapText="1"/>
    </xf>
    <xf numFmtId="0" fontId="17" fillId="5" borderId="25" xfId="0" applyNumberFormat="1" applyFont="1" applyFill="1" applyBorder="1" applyAlignment="1" applyProtection="1">
      <alignment horizontal="center" vertical="top" wrapText="1"/>
    </xf>
    <xf numFmtId="0" fontId="17" fillId="5" borderId="26" xfId="0" applyNumberFormat="1" applyFont="1" applyFill="1" applyBorder="1" applyAlignment="1" applyProtection="1">
      <alignment horizontal="center" vertical="top" wrapText="1"/>
    </xf>
    <xf numFmtId="0" fontId="17" fillId="5" borderId="17" xfId="0" applyNumberFormat="1" applyFont="1" applyFill="1" applyBorder="1" applyAlignment="1" applyProtection="1">
      <alignment horizontal="center" vertical="top" wrapText="1"/>
    </xf>
    <xf numFmtId="0" fontId="17" fillId="5" borderId="0" xfId="0" applyNumberFormat="1" applyFont="1" applyFill="1" applyBorder="1" applyAlignment="1" applyProtection="1">
      <alignment horizontal="center" vertical="top" wrapText="1"/>
    </xf>
    <xf numFmtId="0" fontId="17" fillId="5" borderId="13" xfId="0" applyNumberFormat="1" applyFont="1" applyFill="1" applyBorder="1" applyAlignment="1" applyProtection="1">
      <alignment horizontal="center" vertical="top" wrapText="1"/>
    </xf>
    <xf numFmtId="0" fontId="17" fillId="5" borderId="21" xfId="0" applyNumberFormat="1" applyFont="1" applyFill="1" applyBorder="1" applyAlignment="1" applyProtection="1">
      <alignment horizontal="center" vertical="top" wrapText="1"/>
    </xf>
    <xf numFmtId="0" fontId="17" fillId="5" borderId="6" xfId="0" applyNumberFormat="1" applyFont="1" applyFill="1" applyBorder="1" applyAlignment="1" applyProtection="1">
      <alignment horizontal="center" vertical="top" wrapText="1"/>
    </xf>
    <xf numFmtId="0" fontId="17" fillId="5" borderId="3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7" xfId="0" applyNumberFormat="1" applyFont="1" applyFill="1" applyBorder="1" applyAlignment="1" applyProtection="1">
      <alignment horizontal="center" vertical="top"/>
    </xf>
    <xf numFmtId="0" fontId="24" fillId="0" borderId="32" xfId="0" applyNumberFormat="1" applyFont="1" applyFill="1" applyBorder="1" applyAlignment="1" applyProtection="1">
      <alignment horizontal="center" vertical="top"/>
    </xf>
    <xf numFmtId="0" fontId="17" fillId="9" borderId="1" xfId="0" applyNumberFormat="1" applyFont="1" applyFill="1" applyBorder="1" applyAlignment="1" applyProtection="1">
      <alignment horizontal="center" vertical="top" wrapText="1"/>
    </xf>
    <xf numFmtId="0" fontId="17" fillId="0" borderId="16" xfId="0" applyNumberFormat="1" applyFont="1" applyFill="1" applyBorder="1" applyAlignment="1" applyProtection="1">
      <alignment horizontal="center" vertical="top" wrapText="1"/>
    </xf>
    <xf numFmtId="0" fontId="17" fillId="0" borderId="23" xfId="0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18" fillId="0" borderId="16" xfId="0" applyNumberFormat="1" applyFont="1" applyFill="1" applyBorder="1" applyAlignment="1" applyProtection="1">
      <alignment horizontal="center" vertical="top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top" wrapText="1"/>
    </xf>
    <xf numFmtId="0" fontId="19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 applyProtection="1">
      <alignment horizontal="left"/>
    </xf>
    <xf numFmtId="0" fontId="30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23" fillId="7" borderId="1" xfId="0" applyFont="1" applyFill="1" applyBorder="1" applyAlignment="1">
      <alignment horizontal="center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8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3" fontId="19" fillId="7" borderId="10" xfId="0" applyNumberFormat="1" applyFont="1" applyFill="1" applyBorder="1" applyAlignment="1">
      <alignment horizontal="center" vertical="top" wrapText="1"/>
    </xf>
    <xf numFmtId="3" fontId="19" fillId="7" borderId="8" xfId="0" applyNumberFormat="1" applyFont="1" applyFill="1" applyBorder="1" applyAlignment="1">
      <alignment horizontal="center" vertical="top" wrapText="1"/>
    </xf>
    <xf numFmtId="3" fontId="19" fillId="7" borderId="5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workbookViewId="0">
      <selection activeCell="AM10" sqref="AM10"/>
    </sheetView>
  </sheetViews>
  <sheetFormatPr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294" t="s">
        <v>39</v>
      </c>
      <c r="B1" s="295"/>
      <c r="C1" s="296" t="s">
        <v>40</v>
      </c>
      <c r="D1" s="297" t="s">
        <v>45</v>
      </c>
      <c r="E1" s="298"/>
      <c r="F1" s="299"/>
      <c r="G1" s="297" t="s">
        <v>17</v>
      </c>
      <c r="H1" s="298"/>
      <c r="I1" s="299"/>
      <c r="J1" s="297" t="s">
        <v>18</v>
      </c>
      <c r="K1" s="298"/>
      <c r="L1" s="299"/>
      <c r="M1" s="297" t="s">
        <v>22</v>
      </c>
      <c r="N1" s="298"/>
      <c r="O1" s="299"/>
      <c r="P1" s="300" t="s">
        <v>23</v>
      </c>
      <c r="Q1" s="301"/>
      <c r="R1" s="297" t="s">
        <v>24</v>
      </c>
      <c r="S1" s="298"/>
      <c r="T1" s="299"/>
      <c r="U1" s="297" t="s">
        <v>25</v>
      </c>
      <c r="V1" s="298"/>
      <c r="W1" s="299"/>
      <c r="X1" s="300" t="s">
        <v>26</v>
      </c>
      <c r="Y1" s="302"/>
      <c r="Z1" s="301"/>
      <c r="AA1" s="300" t="s">
        <v>27</v>
      </c>
      <c r="AB1" s="301"/>
      <c r="AC1" s="297" t="s">
        <v>28</v>
      </c>
      <c r="AD1" s="298"/>
      <c r="AE1" s="299"/>
      <c r="AF1" s="297" t="s">
        <v>29</v>
      </c>
      <c r="AG1" s="298"/>
      <c r="AH1" s="299"/>
      <c r="AI1" s="297" t="s">
        <v>30</v>
      </c>
      <c r="AJ1" s="298"/>
      <c r="AK1" s="299"/>
      <c r="AL1" s="300" t="s">
        <v>31</v>
      </c>
      <c r="AM1" s="301"/>
      <c r="AN1" s="297" t="s">
        <v>32</v>
      </c>
      <c r="AO1" s="298"/>
      <c r="AP1" s="299"/>
      <c r="AQ1" s="297" t="s">
        <v>33</v>
      </c>
      <c r="AR1" s="298"/>
      <c r="AS1" s="299"/>
      <c r="AT1" s="297" t="s">
        <v>34</v>
      </c>
      <c r="AU1" s="298"/>
      <c r="AV1" s="299"/>
    </row>
    <row r="2" spans="1:48" ht="39" customHeight="1" x14ac:dyDescent="0.25">
      <c r="A2" s="295"/>
      <c r="B2" s="295"/>
      <c r="C2" s="296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296" t="s">
        <v>83</v>
      </c>
      <c r="B3" s="29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296"/>
      <c r="B4" s="29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296"/>
      <c r="B5" s="29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296"/>
      <c r="B6" s="29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296"/>
      <c r="B7" s="296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296"/>
      <c r="B8" s="29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296"/>
      <c r="B9" s="296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03" t="s">
        <v>58</v>
      </c>
      <c r="B1" s="303"/>
      <c r="C1" s="303"/>
      <c r="D1" s="303"/>
      <c r="E1" s="303"/>
    </row>
    <row r="2" spans="1:5" x14ac:dyDescent="0.25">
      <c r="A2" s="12"/>
      <c r="B2" s="12"/>
      <c r="C2" s="12"/>
      <c r="D2" s="12"/>
      <c r="E2" s="12"/>
    </row>
    <row r="3" spans="1:5" x14ac:dyDescent="0.25">
      <c r="A3" s="304" t="s">
        <v>130</v>
      </c>
      <c r="B3" s="304"/>
      <c r="C3" s="304"/>
      <c r="D3" s="304"/>
      <c r="E3" s="304"/>
    </row>
    <row r="4" spans="1:5" ht="45" customHeight="1" x14ac:dyDescent="0.25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 x14ac:dyDescent="0.25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 x14ac:dyDescent="0.25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 x14ac:dyDescent="0.25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05" t="s">
        <v>79</v>
      </c>
      <c r="B26" s="305"/>
      <c r="C26" s="305"/>
      <c r="D26" s="305"/>
      <c r="E26" s="305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05" t="s">
        <v>80</v>
      </c>
      <c r="B28" s="305"/>
      <c r="C28" s="305"/>
      <c r="D28" s="305"/>
      <c r="E28" s="305"/>
    </row>
    <row r="29" spans="1:5" x14ac:dyDescent="0.25">
      <c r="A29" s="305"/>
      <c r="B29" s="305"/>
      <c r="C29" s="305"/>
      <c r="D29" s="305"/>
      <c r="E29" s="30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RowHeight="12.75" x14ac:dyDescent="0.2"/>
  <cols>
    <col min="1" max="1" width="4.5703125" style="45" customWidth="1"/>
    <col min="2" max="2" width="42.5703125" style="45" customWidth="1"/>
    <col min="3" max="3" width="6.85546875" style="45" customWidth="1"/>
    <col min="4" max="15" width="9.5703125" style="45" customWidth="1"/>
    <col min="16" max="17" width="10.5703125" style="45" customWidth="1"/>
    <col min="18" max="29" width="0" style="46" hidden="1" customWidth="1"/>
    <col min="30" max="16384" width="9.140625" style="46"/>
  </cols>
  <sheetData>
    <row r="1" spans="1:256" x14ac:dyDescent="0.2">
      <c r="Q1" s="35" t="s">
        <v>51</v>
      </c>
    </row>
    <row r="2" spans="1:256" x14ac:dyDescent="0.2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 x14ac:dyDescent="0.25">
      <c r="A3" s="38" t="s">
        <v>0</v>
      </c>
      <c r="B3" s="319" t="s">
        <v>46</v>
      </c>
      <c r="C3" s="319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 x14ac:dyDescent="0.2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 x14ac:dyDescent="0.2">
      <c r="A5" s="306" t="s">
        <v>1</v>
      </c>
      <c r="B5" s="313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 x14ac:dyDescent="0.2">
      <c r="A6" s="306"/>
      <c r="B6" s="313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 x14ac:dyDescent="0.2">
      <c r="A7" s="306"/>
      <c r="B7" s="313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 x14ac:dyDescent="0.2">
      <c r="A8" s="306" t="s">
        <v>3</v>
      </c>
      <c r="B8" s="313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307" t="s">
        <v>205</v>
      </c>
      <c r="N8" s="308"/>
      <c r="O8" s="309"/>
      <c r="P8" s="57"/>
      <c r="Q8" s="57"/>
    </row>
    <row r="9" spans="1:256" ht="33.75" customHeight="1" x14ac:dyDescent="0.2">
      <c r="A9" s="306"/>
      <c r="B9" s="313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 x14ac:dyDescent="0.2">
      <c r="A10" s="306" t="s">
        <v>4</v>
      </c>
      <c r="B10" s="313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 x14ac:dyDescent="0.2">
      <c r="A11" s="306"/>
      <c r="B11" s="313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 x14ac:dyDescent="0.2">
      <c r="A12" s="306" t="s">
        <v>5</v>
      </c>
      <c r="B12" s="313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 x14ac:dyDescent="0.2">
      <c r="A13" s="306"/>
      <c r="B13" s="313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 x14ac:dyDescent="0.2">
      <c r="A14" s="306" t="s">
        <v>9</v>
      </c>
      <c r="B14" s="313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 x14ac:dyDescent="0.2">
      <c r="A15" s="306"/>
      <c r="B15" s="313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 x14ac:dyDescent="0.2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324"/>
      <c r="AJ16" s="324"/>
      <c r="AK16" s="324"/>
      <c r="AZ16" s="324"/>
      <c r="BA16" s="324"/>
      <c r="BB16" s="324"/>
      <c r="BQ16" s="324"/>
      <c r="BR16" s="324"/>
      <c r="BS16" s="324"/>
      <c r="CH16" s="324"/>
      <c r="CI16" s="324"/>
      <c r="CJ16" s="324"/>
      <c r="CY16" s="324"/>
      <c r="CZ16" s="324"/>
      <c r="DA16" s="324"/>
      <c r="DP16" s="324"/>
      <c r="DQ16" s="324"/>
      <c r="DR16" s="324"/>
      <c r="EG16" s="324"/>
      <c r="EH16" s="324"/>
      <c r="EI16" s="324"/>
      <c r="EX16" s="324"/>
      <c r="EY16" s="324"/>
      <c r="EZ16" s="324"/>
      <c r="FO16" s="324"/>
      <c r="FP16" s="324"/>
      <c r="FQ16" s="324"/>
      <c r="GF16" s="324"/>
      <c r="GG16" s="324"/>
      <c r="GH16" s="324"/>
      <c r="GW16" s="324"/>
      <c r="GX16" s="324"/>
      <c r="GY16" s="324"/>
      <c r="HN16" s="324"/>
      <c r="HO16" s="324"/>
      <c r="HP16" s="324"/>
      <c r="IE16" s="324"/>
      <c r="IF16" s="324"/>
      <c r="IG16" s="324"/>
      <c r="IV16" s="324"/>
    </row>
    <row r="17" spans="1:17" ht="320.25" customHeight="1" x14ac:dyDescent="0.2">
      <c r="A17" s="306" t="s">
        <v>6</v>
      </c>
      <c r="B17" s="313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50000000000003" customHeight="1" x14ac:dyDescent="0.2">
      <c r="A18" s="306"/>
      <c r="B18" s="313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 x14ac:dyDescent="0.2">
      <c r="A19" s="306" t="s">
        <v>7</v>
      </c>
      <c r="B19" s="313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50000000000003" customHeight="1" x14ac:dyDescent="0.2">
      <c r="A20" s="306"/>
      <c r="B20" s="313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 x14ac:dyDescent="0.2">
      <c r="A21" s="306" t="s">
        <v>8</v>
      </c>
      <c r="B21" s="313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 x14ac:dyDescent="0.2">
      <c r="A22" s="306"/>
      <c r="B22" s="313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 x14ac:dyDescent="0.2">
      <c r="A23" s="310" t="s">
        <v>14</v>
      </c>
      <c r="B23" s="315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50000000000003" customHeight="1" x14ac:dyDescent="0.2">
      <c r="A24" s="312"/>
      <c r="B24" s="315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 x14ac:dyDescent="0.2">
      <c r="A25" s="314" t="s">
        <v>15</v>
      </c>
      <c r="B25" s="315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50000000000003" customHeight="1" x14ac:dyDescent="0.2">
      <c r="A26" s="314"/>
      <c r="B26" s="315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 x14ac:dyDescent="0.2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50000000000003" customHeight="1" x14ac:dyDescent="0.2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x14ac:dyDescent="0.2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 x14ac:dyDescent="0.2">
      <c r="A31" s="306" t="s">
        <v>94</v>
      </c>
      <c r="B31" s="313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 x14ac:dyDescent="0.2">
      <c r="A32" s="306"/>
      <c r="B32" s="313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x14ac:dyDescent="0.2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 x14ac:dyDescent="0.2">
      <c r="A34" s="306" t="s">
        <v>96</v>
      </c>
      <c r="B34" s="313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 x14ac:dyDescent="0.2">
      <c r="A35" s="306"/>
      <c r="B35" s="313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50000000000003" customHeight="1" x14ac:dyDescent="0.2">
      <c r="A36" s="322" t="s">
        <v>98</v>
      </c>
      <c r="B36" s="320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50000000000003" customHeight="1" x14ac:dyDescent="0.2">
      <c r="A37" s="323"/>
      <c r="B37" s="321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 x14ac:dyDescent="0.2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 x14ac:dyDescent="0.2">
      <c r="A39" s="306" t="s">
        <v>100</v>
      </c>
      <c r="B39" s="313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330" t="s">
        <v>247</v>
      </c>
      <c r="I39" s="331"/>
      <c r="J39" s="331"/>
      <c r="K39" s="331"/>
      <c r="L39" s="331"/>
      <c r="M39" s="331"/>
      <c r="N39" s="331"/>
      <c r="O39" s="332"/>
      <c r="P39" s="56" t="s">
        <v>189</v>
      </c>
      <c r="Q39" s="57"/>
    </row>
    <row r="40" spans="1:17" ht="39.950000000000003" customHeight="1" x14ac:dyDescent="0.2">
      <c r="A40" s="306" t="s">
        <v>10</v>
      </c>
      <c r="B40" s="313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 x14ac:dyDescent="0.2">
      <c r="A41" s="306" t="s">
        <v>101</v>
      </c>
      <c r="B41" s="313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50000000000003" customHeight="1" x14ac:dyDescent="0.2">
      <c r="A42" s="306"/>
      <c r="B42" s="313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 x14ac:dyDescent="0.2">
      <c r="A43" s="306" t="s">
        <v>103</v>
      </c>
      <c r="B43" s="313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327" t="s">
        <v>192</v>
      </c>
      <c r="H43" s="328"/>
      <c r="I43" s="328"/>
      <c r="J43" s="328"/>
      <c r="K43" s="328"/>
      <c r="L43" s="328"/>
      <c r="M43" s="328"/>
      <c r="N43" s="328"/>
      <c r="O43" s="329"/>
      <c r="P43" s="57"/>
      <c r="Q43" s="57"/>
    </row>
    <row r="44" spans="1:17" ht="39.950000000000003" customHeight="1" x14ac:dyDescent="0.2">
      <c r="A44" s="306"/>
      <c r="B44" s="313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 x14ac:dyDescent="0.2">
      <c r="A45" s="306" t="s">
        <v>105</v>
      </c>
      <c r="B45" s="313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50000000000003" customHeight="1" x14ac:dyDescent="0.2">
      <c r="A46" s="306" t="s">
        <v>12</v>
      </c>
      <c r="B46" s="313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50000000000003" customHeight="1" x14ac:dyDescent="0.2">
      <c r="A47" s="317" t="s">
        <v>108</v>
      </c>
      <c r="B47" s="320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50000000000003" customHeight="1" x14ac:dyDescent="0.2">
      <c r="A48" s="318"/>
      <c r="B48" s="321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 x14ac:dyDescent="0.2">
      <c r="A49" s="317" t="s">
        <v>109</v>
      </c>
      <c r="B49" s="320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50000000000003" customHeight="1" x14ac:dyDescent="0.2">
      <c r="A50" s="318"/>
      <c r="B50" s="321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 x14ac:dyDescent="0.2">
      <c r="A51" s="306" t="s">
        <v>111</v>
      </c>
      <c r="B51" s="313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50000000000003" customHeight="1" x14ac:dyDescent="0.2">
      <c r="A52" s="306"/>
      <c r="B52" s="313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 x14ac:dyDescent="0.2">
      <c r="A53" s="306" t="s">
        <v>114</v>
      </c>
      <c r="B53" s="313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 x14ac:dyDescent="0.2">
      <c r="A54" s="306"/>
      <c r="B54" s="313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 x14ac:dyDescent="0.2">
      <c r="A55" s="306" t="s">
        <v>115</v>
      </c>
      <c r="B55" s="313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 x14ac:dyDescent="0.2">
      <c r="A56" s="306"/>
      <c r="B56" s="313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 x14ac:dyDescent="0.2">
      <c r="A57" s="306" t="s">
        <v>117</v>
      </c>
      <c r="B57" s="313" t="s">
        <v>118</v>
      </c>
      <c r="C57" s="54" t="s">
        <v>20</v>
      </c>
      <c r="D57" s="94" t="s">
        <v>235</v>
      </c>
      <c r="E57" s="93"/>
      <c r="F57" s="93" t="s">
        <v>236</v>
      </c>
      <c r="G57" s="316" t="s">
        <v>233</v>
      </c>
      <c r="H57" s="316"/>
      <c r="I57" s="93" t="s">
        <v>237</v>
      </c>
      <c r="J57" s="93" t="s">
        <v>238</v>
      </c>
      <c r="K57" s="307" t="s">
        <v>239</v>
      </c>
      <c r="L57" s="308"/>
      <c r="M57" s="308"/>
      <c r="N57" s="308"/>
      <c r="O57" s="309"/>
      <c r="P57" s="89" t="s">
        <v>199</v>
      </c>
      <c r="Q57" s="57"/>
    </row>
    <row r="58" spans="1:17" ht="39.950000000000003" customHeight="1" x14ac:dyDescent="0.2">
      <c r="A58" s="306"/>
      <c r="B58" s="313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 x14ac:dyDescent="0.2">
      <c r="A59" s="310" t="s">
        <v>120</v>
      </c>
      <c r="B59" s="310" t="s">
        <v>119</v>
      </c>
      <c r="C59" s="310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 x14ac:dyDescent="0.2">
      <c r="A60" s="311"/>
      <c r="B60" s="311"/>
      <c r="C60" s="311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 x14ac:dyDescent="0.2">
      <c r="A61" s="311"/>
      <c r="B61" s="311"/>
      <c r="C61" s="312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50000000000003" customHeight="1" x14ac:dyDescent="0.2">
      <c r="A62" s="312"/>
      <c r="B62" s="312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50000000000003" customHeight="1" x14ac:dyDescent="0.2">
      <c r="A63" s="306" t="s">
        <v>121</v>
      </c>
      <c r="B63" s="313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50000000000003" customHeight="1" x14ac:dyDescent="0.2">
      <c r="A64" s="306"/>
      <c r="B64" s="313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 x14ac:dyDescent="0.2">
      <c r="A65" s="314" t="s">
        <v>123</v>
      </c>
      <c r="B65" s="315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50000000000003" customHeight="1" x14ac:dyDescent="0.2">
      <c r="A66" s="314"/>
      <c r="B66" s="315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50000000000003" customHeight="1" x14ac:dyDescent="0.2">
      <c r="A67" s="306" t="s">
        <v>125</v>
      </c>
      <c r="B67" s="313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50000000000003" customHeight="1" x14ac:dyDescent="0.2">
      <c r="A68" s="306"/>
      <c r="B68" s="313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 x14ac:dyDescent="0.2">
      <c r="A69" s="317" t="s">
        <v>127</v>
      </c>
      <c r="B69" s="320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50000000000003" customHeight="1" x14ac:dyDescent="0.2">
      <c r="A70" s="318"/>
      <c r="B70" s="321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 x14ac:dyDescent="0.2">
      <c r="B73" s="325" t="s">
        <v>255</v>
      </c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</row>
    <row r="74" spans="1:20" ht="15" x14ac:dyDescent="0.2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5" x14ac:dyDescent="0.2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5" x14ac:dyDescent="0.2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5" x14ac:dyDescent="0.2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5" x14ac:dyDescent="0.2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 x14ac:dyDescent="0.2">
      <c r="B79" s="326" t="s">
        <v>216</v>
      </c>
      <c r="C79" s="326"/>
      <c r="D79" s="326"/>
      <c r="E79" s="326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92"/>
  <sheetViews>
    <sheetView tabSelected="1" topLeftCell="D54" zoomScale="60" zoomScaleNormal="60" workbookViewId="0">
      <selection activeCell="AO52" sqref="AO52"/>
    </sheetView>
  </sheetViews>
  <sheetFormatPr defaultRowHeight="12.75" x14ac:dyDescent="0.25"/>
  <cols>
    <col min="1" max="1" width="8.7109375" style="98" customWidth="1"/>
    <col min="2" max="2" width="44.5703125" style="98" customWidth="1"/>
    <col min="3" max="3" width="19.42578125" style="98" customWidth="1"/>
    <col min="4" max="4" width="20.7109375" style="99" customWidth="1"/>
    <col min="5" max="5" width="14.7109375" style="100" customWidth="1"/>
    <col min="6" max="6" width="14.28515625" style="100" customWidth="1"/>
    <col min="7" max="7" width="12" style="100" customWidth="1"/>
    <col min="8" max="8" width="10.28515625" style="98" customWidth="1"/>
    <col min="9" max="9" width="11.5703125" style="98" customWidth="1"/>
    <col min="10" max="10" width="13.28515625" style="98" customWidth="1"/>
    <col min="11" max="11" width="12" style="98" customWidth="1"/>
    <col min="12" max="12" width="11.42578125" style="98" customWidth="1"/>
    <col min="13" max="13" width="9.85546875" style="98" customWidth="1"/>
    <col min="14" max="14" width="11.85546875" style="243" customWidth="1"/>
    <col min="15" max="15" width="10.7109375" style="243" customWidth="1"/>
    <col min="16" max="16" width="11.28515625" style="243" customWidth="1"/>
    <col min="17" max="17" width="10.42578125" style="98" customWidth="1"/>
    <col min="18" max="18" width="10.28515625" style="98" customWidth="1"/>
    <col min="19" max="19" width="8.42578125" style="98" customWidth="1"/>
    <col min="20" max="20" width="9.85546875" style="270" customWidth="1"/>
    <col min="21" max="21" width="10.7109375" style="270" customWidth="1"/>
    <col min="22" max="22" width="8.7109375" style="270" customWidth="1"/>
    <col min="23" max="23" width="10.5703125" style="98" customWidth="1"/>
    <col min="24" max="24" width="11.85546875" style="98" customWidth="1"/>
    <col min="25" max="25" width="11" style="98" customWidth="1"/>
    <col min="26" max="26" width="10.5703125" style="98" customWidth="1"/>
    <col min="27" max="27" width="12.85546875" style="98" customWidth="1"/>
    <col min="28" max="28" width="11.140625" style="98" customWidth="1"/>
    <col min="29" max="29" width="9" style="293" customWidth="1"/>
    <col min="30" max="30" width="12" style="293" customWidth="1"/>
    <col min="31" max="31" width="9.28515625" style="293" customWidth="1"/>
    <col min="32" max="32" width="11.7109375" style="98" customWidth="1"/>
    <col min="33" max="33" width="11.42578125" style="98" customWidth="1"/>
    <col min="34" max="34" width="8.85546875" style="98" customWidth="1"/>
    <col min="35" max="35" width="10.5703125" style="98" customWidth="1"/>
    <col min="36" max="36" width="9.7109375" style="98" customWidth="1"/>
    <col min="37" max="37" width="8.42578125" style="98" customWidth="1"/>
    <col min="38" max="38" width="10.5703125" style="98" customWidth="1"/>
    <col min="39" max="39" width="10.7109375" style="98" customWidth="1"/>
    <col min="40" max="40" width="7.85546875" style="98" customWidth="1"/>
    <col min="41" max="41" width="11.140625" style="98" customWidth="1"/>
    <col min="42" max="42" width="7.42578125" style="98" customWidth="1"/>
    <col min="43" max="43" width="7.5703125" style="98" customWidth="1"/>
    <col min="44" max="44" width="26.5703125" style="96" customWidth="1"/>
    <col min="45" max="16384" width="9.140625" style="96"/>
  </cols>
  <sheetData>
    <row r="1" spans="1:45" s="121" customFormat="1" ht="20.25" x14ac:dyDescent="0.25">
      <c r="A1" s="117"/>
      <c r="B1" s="117"/>
      <c r="C1" s="117"/>
      <c r="D1" s="118"/>
      <c r="E1" s="119"/>
      <c r="F1" s="119"/>
      <c r="G1" s="119"/>
      <c r="H1" s="117"/>
      <c r="I1" s="117"/>
      <c r="J1" s="117"/>
      <c r="K1" s="117"/>
      <c r="L1" s="117"/>
      <c r="M1" s="117"/>
      <c r="N1" s="225"/>
      <c r="O1" s="225"/>
      <c r="P1" s="225"/>
      <c r="Q1" s="117"/>
      <c r="R1" s="117"/>
      <c r="S1" s="117"/>
      <c r="T1" s="246"/>
      <c r="U1" s="246"/>
      <c r="V1" s="246"/>
      <c r="W1" s="117"/>
      <c r="X1" s="117"/>
      <c r="Y1" s="117"/>
      <c r="Z1" s="117"/>
      <c r="AA1" s="117"/>
      <c r="AB1" s="117"/>
      <c r="AC1" s="271"/>
      <c r="AD1" s="271"/>
      <c r="AE1" s="271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20" t="s">
        <v>264</v>
      </c>
    </row>
    <row r="2" spans="1:45" s="121" customFormat="1" ht="36" customHeight="1" x14ac:dyDescent="0.25">
      <c r="A2" s="337" t="s">
        <v>285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</row>
    <row r="3" spans="1:45" s="122" customFormat="1" ht="17.25" customHeight="1" x14ac:dyDescent="0.25">
      <c r="A3" s="333" t="s">
        <v>322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</row>
    <row r="4" spans="1:45" s="123" customFormat="1" ht="24" customHeight="1" x14ac:dyDescent="0.25">
      <c r="A4" s="338" t="s">
        <v>321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</row>
    <row r="5" spans="1:45" ht="13.5" thickBot="1" x14ac:dyDescent="0.3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163"/>
      <c r="AK5" s="163"/>
      <c r="AL5" s="96"/>
      <c r="AM5" s="96"/>
      <c r="AN5" s="96"/>
      <c r="AO5" s="164"/>
      <c r="AP5" s="164"/>
      <c r="AQ5" s="164"/>
      <c r="AR5" s="97" t="s">
        <v>260</v>
      </c>
    </row>
    <row r="6" spans="1:45" s="111" customFormat="1" ht="15" customHeight="1" x14ac:dyDescent="0.25">
      <c r="A6" s="340" t="s">
        <v>0</v>
      </c>
      <c r="B6" s="343" t="s">
        <v>291</v>
      </c>
      <c r="C6" s="343" t="s">
        <v>262</v>
      </c>
      <c r="D6" s="343" t="s">
        <v>40</v>
      </c>
      <c r="E6" s="346" t="s">
        <v>258</v>
      </c>
      <c r="F6" s="347"/>
      <c r="G6" s="348"/>
      <c r="H6" s="349" t="s">
        <v>256</v>
      </c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1"/>
      <c r="AR6" s="353" t="s">
        <v>283</v>
      </c>
    </row>
    <row r="7" spans="1:45" s="111" customFormat="1" ht="28.5" customHeight="1" x14ac:dyDescent="0.25">
      <c r="A7" s="341"/>
      <c r="B7" s="344"/>
      <c r="C7" s="344"/>
      <c r="D7" s="344"/>
      <c r="E7" s="356" t="s">
        <v>293</v>
      </c>
      <c r="F7" s="356" t="s">
        <v>281</v>
      </c>
      <c r="G7" s="357" t="s">
        <v>19</v>
      </c>
      <c r="H7" s="377" t="s">
        <v>17</v>
      </c>
      <c r="I7" s="378"/>
      <c r="J7" s="379"/>
      <c r="K7" s="377" t="s">
        <v>18</v>
      </c>
      <c r="L7" s="378"/>
      <c r="M7" s="379"/>
      <c r="N7" s="380" t="s">
        <v>22</v>
      </c>
      <c r="O7" s="381"/>
      <c r="P7" s="382"/>
      <c r="Q7" s="334" t="s">
        <v>24</v>
      </c>
      <c r="R7" s="335"/>
      <c r="S7" s="352"/>
      <c r="T7" s="384" t="s">
        <v>25</v>
      </c>
      <c r="U7" s="385"/>
      <c r="V7" s="386"/>
      <c r="W7" s="334" t="s">
        <v>26</v>
      </c>
      <c r="X7" s="335"/>
      <c r="Y7" s="352"/>
      <c r="Z7" s="334" t="s">
        <v>28</v>
      </c>
      <c r="AA7" s="335"/>
      <c r="AB7" s="336"/>
      <c r="AC7" s="387" t="s">
        <v>29</v>
      </c>
      <c r="AD7" s="388"/>
      <c r="AE7" s="389"/>
      <c r="AF7" s="334" t="s">
        <v>30</v>
      </c>
      <c r="AG7" s="390"/>
      <c r="AH7" s="336"/>
      <c r="AI7" s="334" t="s">
        <v>32</v>
      </c>
      <c r="AJ7" s="390"/>
      <c r="AK7" s="336"/>
      <c r="AL7" s="334" t="s">
        <v>33</v>
      </c>
      <c r="AM7" s="335"/>
      <c r="AN7" s="336"/>
      <c r="AO7" s="334" t="s">
        <v>34</v>
      </c>
      <c r="AP7" s="335"/>
      <c r="AQ7" s="352"/>
      <c r="AR7" s="354"/>
    </row>
    <row r="8" spans="1:45" s="111" customFormat="1" ht="41.25" customHeight="1" x14ac:dyDescent="0.25">
      <c r="A8" s="342"/>
      <c r="B8" s="345"/>
      <c r="C8" s="345"/>
      <c r="D8" s="345"/>
      <c r="E8" s="345"/>
      <c r="F8" s="345"/>
      <c r="G8" s="358"/>
      <c r="H8" s="165" t="s">
        <v>20</v>
      </c>
      <c r="I8" s="166" t="s">
        <v>21</v>
      </c>
      <c r="J8" s="167" t="s">
        <v>19</v>
      </c>
      <c r="K8" s="166" t="s">
        <v>20</v>
      </c>
      <c r="L8" s="166" t="s">
        <v>21</v>
      </c>
      <c r="M8" s="167" t="s">
        <v>19</v>
      </c>
      <c r="N8" s="226" t="s">
        <v>20</v>
      </c>
      <c r="O8" s="227" t="s">
        <v>21</v>
      </c>
      <c r="P8" s="228" t="s">
        <v>19</v>
      </c>
      <c r="Q8" s="169" t="s">
        <v>20</v>
      </c>
      <c r="R8" s="166" t="s">
        <v>21</v>
      </c>
      <c r="S8" s="168" t="s">
        <v>19</v>
      </c>
      <c r="T8" s="247" t="s">
        <v>20</v>
      </c>
      <c r="U8" s="248" t="s">
        <v>21</v>
      </c>
      <c r="V8" s="249" t="s">
        <v>19</v>
      </c>
      <c r="W8" s="169" t="s">
        <v>20</v>
      </c>
      <c r="X8" s="166" t="s">
        <v>21</v>
      </c>
      <c r="Y8" s="168" t="s">
        <v>19</v>
      </c>
      <c r="Z8" s="169" t="s">
        <v>20</v>
      </c>
      <c r="AA8" s="166" t="s">
        <v>21</v>
      </c>
      <c r="AB8" s="168" t="s">
        <v>19</v>
      </c>
      <c r="AC8" s="272" t="s">
        <v>20</v>
      </c>
      <c r="AD8" s="273" t="s">
        <v>21</v>
      </c>
      <c r="AE8" s="274" t="s">
        <v>19</v>
      </c>
      <c r="AF8" s="169" t="s">
        <v>20</v>
      </c>
      <c r="AG8" s="166" t="s">
        <v>21</v>
      </c>
      <c r="AH8" s="168" t="s">
        <v>19</v>
      </c>
      <c r="AI8" s="169" t="s">
        <v>20</v>
      </c>
      <c r="AJ8" s="166" t="s">
        <v>21</v>
      </c>
      <c r="AK8" s="168" t="s">
        <v>19</v>
      </c>
      <c r="AL8" s="169" t="s">
        <v>20</v>
      </c>
      <c r="AM8" s="166" t="s">
        <v>21</v>
      </c>
      <c r="AN8" s="167"/>
      <c r="AO8" s="169" t="s">
        <v>20</v>
      </c>
      <c r="AP8" s="166" t="s">
        <v>21</v>
      </c>
      <c r="AQ8" s="168" t="s">
        <v>19</v>
      </c>
      <c r="AR8" s="355"/>
    </row>
    <row r="9" spans="1:45" s="112" customFormat="1" ht="15.75" x14ac:dyDescent="0.25">
      <c r="A9" s="170">
        <v>1</v>
      </c>
      <c r="B9" s="171">
        <v>2</v>
      </c>
      <c r="C9" s="171">
        <v>3</v>
      </c>
      <c r="D9" s="171">
        <v>4</v>
      </c>
      <c r="E9" s="172">
        <v>5</v>
      </c>
      <c r="F9" s="171">
        <v>6</v>
      </c>
      <c r="G9" s="173">
        <v>7</v>
      </c>
      <c r="H9" s="171">
        <v>8</v>
      </c>
      <c r="I9" s="172">
        <v>9</v>
      </c>
      <c r="J9" s="212">
        <v>10</v>
      </c>
      <c r="K9" s="172">
        <v>11</v>
      </c>
      <c r="L9" s="171">
        <v>12</v>
      </c>
      <c r="M9" s="212">
        <v>13</v>
      </c>
      <c r="N9" s="229">
        <v>14</v>
      </c>
      <c r="O9" s="230">
        <v>15</v>
      </c>
      <c r="P9" s="231">
        <v>16</v>
      </c>
      <c r="Q9" s="172">
        <v>17</v>
      </c>
      <c r="R9" s="171">
        <v>18</v>
      </c>
      <c r="S9" s="213">
        <v>19</v>
      </c>
      <c r="T9" s="250">
        <v>20</v>
      </c>
      <c r="U9" s="251">
        <v>21</v>
      </c>
      <c r="V9" s="252">
        <v>22</v>
      </c>
      <c r="W9" s="172">
        <v>23</v>
      </c>
      <c r="X9" s="171">
        <v>24</v>
      </c>
      <c r="Y9" s="213">
        <v>25</v>
      </c>
      <c r="Z9" s="172">
        <v>26</v>
      </c>
      <c r="AA9" s="171">
        <v>24</v>
      </c>
      <c r="AB9" s="212">
        <v>28</v>
      </c>
      <c r="AC9" s="275">
        <v>29</v>
      </c>
      <c r="AD9" s="276">
        <v>30</v>
      </c>
      <c r="AE9" s="277">
        <v>31</v>
      </c>
      <c r="AF9" s="214">
        <v>32</v>
      </c>
      <c r="AG9" s="171">
        <v>33</v>
      </c>
      <c r="AH9" s="212">
        <v>34</v>
      </c>
      <c r="AI9" s="214">
        <v>35</v>
      </c>
      <c r="AJ9" s="171">
        <v>36</v>
      </c>
      <c r="AK9" s="212">
        <v>37</v>
      </c>
      <c r="AL9" s="172">
        <v>38</v>
      </c>
      <c r="AM9" s="172">
        <v>39</v>
      </c>
      <c r="AN9" s="212">
        <v>40</v>
      </c>
      <c r="AO9" s="171">
        <v>41</v>
      </c>
      <c r="AP9" s="215">
        <v>42</v>
      </c>
      <c r="AQ9" s="213">
        <v>43</v>
      </c>
      <c r="AR9" s="174">
        <v>44</v>
      </c>
    </row>
    <row r="10" spans="1:45" s="221" customFormat="1" ht="36" customHeight="1" x14ac:dyDescent="0.25">
      <c r="A10" s="383" t="s">
        <v>265</v>
      </c>
      <c r="B10" s="383"/>
      <c r="C10" s="383"/>
      <c r="D10" s="220" t="s">
        <v>261</v>
      </c>
      <c r="E10" s="146">
        <f t="shared" ref="E10:E11" si="0">H10+K10+N10+Q10+T10+W10+Z10+AC10+AF10+AI10+AL10+AO10</f>
        <v>61318.01</v>
      </c>
      <c r="F10" s="146">
        <f t="shared" ref="F10:F11" si="1">I10+L10+O10+R10+U10+X10+AA10+AD10+AG10+AJ10+AM10+AP10</f>
        <v>33243.33</v>
      </c>
      <c r="G10" s="146">
        <f>IF(F10,F10/E10*100,0)</f>
        <v>54.214626338982633</v>
      </c>
      <c r="H10" s="146">
        <f>H11+H12</f>
        <v>1028.9000000000001</v>
      </c>
      <c r="I10" s="146">
        <f>I12</f>
        <v>1028.9000000000001</v>
      </c>
      <c r="J10" s="146">
        <f>IF(I10,I10/H10*100,0)</f>
        <v>100</v>
      </c>
      <c r="K10" s="146">
        <f t="shared" ref="K10" si="2">K11+K12</f>
        <v>4303.1000000000004</v>
      </c>
      <c r="L10" s="146">
        <f t="shared" ref="L10" si="3">L12</f>
        <v>4303.0600000000004</v>
      </c>
      <c r="M10" s="146">
        <f t="shared" ref="M10:M12" si="4">IF(L10,L10/K10*100,0)</f>
        <v>99.999070437591513</v>
      </c>
      <c r="N10" s="146">
        <f t="shared" ref="N10" si="5">N11+N12</f>
        <v>3693.5</v>
      </c>
      <c r="O10" s="146">
        <f t="shared" ref="O10" si="6">O12</f>
        <v>3700.7400000000002</v>
      </c>
      <c r="P10" s="146">
        <f t="shared" ref="P10:P12" si="7">IF(O10,O10/N10*100,0)</f>
        <v>100.19602003519697</v>
      </c>
      <c r="Q10" s="146">
        <f t="shared" ref="Q10" si="8">Q11+Q12</f>
        <v>3841.5</v>
      </c>
      <c r="R10" s="146">
        <f t="shared" ref="R10" si="9">R12</f>
        <v>3841.5</v>
      </c>
      <c r="S10" s="146">
        <f t="shared" ref="S10:S12" si="10">IF(R10,R10/Q10*100,0)</f>
        <v>100</v>
      </c>
      <c r="T10" s="253">
        <f t="shared" ref="T10" si="11">T11+T12</f>
        <v>4096</v>
      </c>
      <c r="U10" s="253">
        <f t="shared" ref="U10" si="12">U12</f>
        <v>4006.95</v>
      </c>
      <c r="V10" s="253">
        <f t="shared" ref="V10:V12" si="13">IF(U10,U10/T10*100,0)</f>
        <v>97.825927734375</v>
      </c>
      <c r="W10" s="146">
        <f t="shared" ref="W10" si="14">W11+W12</f>
        <v>4193.3899999999994</v>
      </c>
      <c r="X10" s="146">
        <f t="shared" ref="X10" si="15">X12</f>
        <v>4193.3899999999994</v>
      </c>
      <c r="Y10" s="146">
        <f t="shared" ref="Y10:Y12" si="16">IF(X10,X10/W10*100,0)</f>
        <v>100</v>
      </c>
      <c r="Z10" s="146">
        <f t="shared" ref="Z10" si="17">Z11+Z12</f>
        <v>3964</v>
      </c>
      <c r="AA10" s="146">
        <f t="shared" ref="AA10" si="18">AA12</f>
        <v>4401.6000000000004</v>
      </c>
      <c r="AB10" s="146">
        <f t="shared" ref="AB10:AB12" si="19">IF(AA10,AA10/Z10*100,0)</f>
        <v>111.03935418768923</v>
      </c>
      <c r="AC10" s="278">
        <f t="shared" ref="AC10" si="20">AC11+AC12</f>
        <v>5180.08</v>
      </c>
      <c r="AD10" s="278">
        <f t="shared" ref="AD10" si="21">AD12</f>
        <v>4186.5199999999995</v>
      </c>
      <c r="AE10" s="278">
        <f t="shared" ref="AE10:AE12" si="22">IF(AD10,AD10/AC10*100,0)</f>
        <v>80.819601241679663</v>
      </c>
      <c r="AF10" s="146">
        <f t="shared" ref="AF10" si="23">AF11+AF12</f>
        <v>3580.68</v>
      </c>
      <c r="AG10" s="146">
        <f t="shared" ref="AG10" si="24">AG12</f>
        <v>3580.6699999999996</v>
      </c>
      <c r="AH10" s="146">
        <f t="shared" ref="AH10:AH12" si="25">IF(AG10,AG10/AF10*100,0)</f>
        <v>99.999720723438003</v>
      </c>
      <c r="AI10" s="146">
        <f t="shared" ref="AI10" si="26">AI11+AI12</f>
        <v>6957.8</v>
      </c>
      <c r="AJ10" s="146">
        <f t="shared" ref="AJ10" si="27">AJ12</f>
        <v>0</v>
      </c>
      <c r="AK10" s="146">
        <f t="shared" ref="AK10:AK12" si="28">IF(AJ10,AJ10/AI10*100,0)</f>
        <v>0</v>
      </c>
      <c r="AL10" s="146">
        <f t="shared" ref="AL10" si="29">AL11+AL12</f>
        <v>3959.2</v>
      </c>
      <c r="AM10" s="146">
        <f t="shared" ref="AM10" si="30">AM12</f>
        <v>0</v>
      </c>
      <c r="AN10" s="146">
        <f t="shared" ref="AN10:AN12" si="31">IF(AM10,AM10/AL10*100,0)</f>
        <v>0</v>
      </c>
      <c r="AO10" s="146">
        <f t="shared" ref="AO10" si="32">AO11+AO12</f>
        <v>16519.86</v>
      </c>
      <c r="AP10" s="146">
        <f t="shared" ref="AP10" si="33">AP12</f>
        <v>0</v>
      </c>
      <c r="AQ10" s="146">
        <f t="shared" ref="AQ10:AQ12" si="34">IF(AP10,AP10/AO10*100,0)</f>
        <v>0</v>
      </c>
      <c r="AR10" s="407"/>
    </row>
    <row r="11" spans="1:45" s="223" customFormat="1" ht="59.25" customHeight="1" x14ac:dyDescent="0.25">
      <c r="A11" s="383"/>
      <c r="B11" s="383"/>
      <c r="C11" s="383"/>
      <c r="D11" s="222" t="s">
        <v>2</v>
      </c>
      <c r="E11" s="150">
        <f t="shared" si="0"/>
        <v>12631.599999999999</v>
      </c>
      <c r="F11" s="150">
        <f t="shared" si="1"/>
        <v>0</v>
      </c>
      <c r="G11" s="150">
        <f t="shared" ref="G11:G12" si="35">IF(F11,F11/E11*100,0)</f>
        <v>0</v>
      </c>
      <c r="H11" s="150">
        <f>H34+H62+H72</f>
        <v>0</v>
      </c>
      <c r="I11" s="150">
        <f>I34+I62+I72</f>
        <v>0</v>
      </c>
      <c r="J11" s="150">
        <f t="shared" ref="J11:J12" si="36">IF(I11,I11/H11*100,0)</f>
        <v>0</v>
      </c>
      <c r="K11" s="150">
        <f t="shared" ref="K11:L11" si="37">K34+K62+K72</f>
        <v>0</v>
      </c>
      <c r="L11" s="150">
        <f t="shared" si="37"/>
        <v>0</v>
      </c>
      <c r="M11" s="150">
        <f t="shared" si="4"/>
        <v>0</v>
      </c>
      <c r="N11" s="150">
        <f t="shared" ref="N11:O11" si="38">N34+N62+N72</f>
        <v>0</v>
      </c>
      <c r="O11" s="150">
        <f t="shared" si="38"/>
        <v>0</v>
      </c>
      <c r="P11" s="150">
        <f t="shared" si="7"/>
        <v>0</v>
      </c>
      <c r="Q11" s="150">
        <f t="shared" ref="Q11:R11" si="39">Q34+Q62+Q72</f>
        <v>0</v>
      </c>
      <c r="R11" s="150">
        <f t="shared" si="39"/>
        <v>0</v>
      </c>
      <c r="S11" s="150">
        <f t="shared" si="10"/>
        <v>0</v>
      </c>
      <c r="T11" s="254">
        <f t="shared" ref="T11:U11" si="40">T34+T62+T72</f>
        <v>0</v>
      </c>
      <c r="U11" s="254">
        <f t="shared" si="40"/>
        <v>0</v>
      </c>
      <c r="V11" s="254">
        <f t="shared" si="13"/>
        <v>0</v>
      </c>
      <c r="W11" s="150">
        <f t="shared" ref="W11:X11" si="41">W34+W62+W72</f>
        <v>0</v>
      </c>
      <c r="X11" s="150">
        <f t="shared" si="41"/>
        <v>0</v>
      </c>
      <c r="Y11" s="150">
        <f t="shared" si="16"/>
        <v>0</v>
      </c>
      <c r="Z11" s="150">
        <f t="shared" ref="Z11:AA11" si="42">Z34+Z62+Z72</f>
        <v>0</v>
      </c>
      <c r="AA11" s="150">
        <f t="shared" si="42"/>
        <v>0</v>
      </c>
      <c r="AB11" s="150">
        <f t="shared" si="19"/>
        <v>0</v>
      </c>
      <c r="AC11" s="279">
        <f t="shared" ref="AC11:AD11" si="43">AC34+AC62+AC72</f>
        <v>0</v>
      </c>
      <c r="AD11" s="279">
        <f t="shared" si="43"/>
        <v>0</v>
      </c>
      <c r="AE11" s="279">
        <f t="shared" si="22"/>
        <v>0</v>
      </c>
      <c r="AF11" s="150">
        <f t="shared" ref="AF11:AG11" si="44">AF34+AF62+AF72</f>
        <v>0</v>
      </c>
      <c r="AG11" s="150">
        <f t="shared" si="44"/>
        <v>0</v>
      </c>
      <c r="AH11" s="150">
        <f t="shared" si="25"/>
        <v>0</v>
      </c>
      <c r="AI11" s="150">
        <f t="shared" ref="AI11:AJ11" si="45">AI34+AI62+AI72</f>
        <v>2993.8</v>
      </c>
      <c r="AJ11" s="150">
        <f t="shared" si="45"/>
        <v>0</v>
      </c>
      <c r="AK11" s="150">
        <f t="shared" si="28"/>
        <v>0</v>
      </c>
      <c r="AL11" s="150">
        <f t="shared" ref="AL11:AM11" si="46">AL34+AL62+AL72</f>
        <v>0</v>
      </c>
      <c r="AM11" s="150">
        <f t="shared" si="46"/>
        <v>0</v>
      </c>
      <c r="AN11" s="150">
        <f t="shared" si="31"/>
        <v>0</v>
      </c>
      <c r="AO11" s="150">
        <f t="shared" ref="AO11:AP11" si="47">AO34+AO62+AO72</f>
        <v>9637.7999999999993</v>
      </c>
      <c r="AP11" s="150">
        <f t="shared" si="47"/>
        <v>0</v>
      </c>
      <c r="AQ11" s="150">
        <f t="shared" si="34"/>
        <v>0</v>
      </c>
      <c r="AR11" s="408"/>
    </row>
    <row r="12" spans="1:45" s="223" customFormat="1" ht="47.25" customHeight="1" x14ac:dyDescent="0.25">
      <c r="A12" s="383"/>
      <c r="B12" s="383"/>
      <c r="C12" s="383"/>
      <c r="D12" s="222" t="s">
        <v>267</v>
      </c>
      <c r="E12" s="150">
        <f>H12+K12+N12+Q12+T12+W12+Z12+AC12+AF12+AI12+AL12+AO12</f>
        <v>48686.409999999996</v>
      </c>
      <c r="F12" s="150">
        <f>I12+L12+O12+R12+U12+X12+AA12+AD12+AG12+AJ12+AM12+AP12</f>
        <v>33243.33</v>
      </c>
      <c r="G12" s="150">
        <f t="shared" si="35"/>
        <v>68.280511953951844</v>
      </c>
      <c r="H12" s="150">
        <f>H35+H63+H73</f>
        <v>1028.9000000000001</v>
      </c>
      <c r="I12" s="150">
        <f>I35+I63+I73</f>
        <v>1028.9000000000001</v>
      </c>
      <c r="J12" s="150">
        <f t="shared" si="36"/>
        <v>100</v>
      </c>
      <c r="K12" s="150">
        <f t="shared" ref="K12:L12" si="48">K35+K63+K73</f>
        <v>4303.1000000000004</v>
      </c>
      <c r="L12" s="150">
        <f t="shared" si="48"/>
        <v>4303.0600000000004</v>
      </c>
      <c r="M12" s="150">
        <f t="shared" si="4"/>
        <v>99.999070437591513</v>
      </c>
      <c r="N12" s="150">
        <f t="shared" ref="N12:O12" si="49">N35+N63+N73</f>
        <v>3693.5</v>
      </c>
      <c r="O12" s="150">
        <f t="shared" si="49"/>
        <v>3700.7400000000002</v>
      </c>
      <c r="P12" s="150">
        <f t="shared" si="7"/>
        <v>100.19602003519697</v>
      </c>
      <c r="Q12" s="150">
        <f t="shared" ref="Q12:R12" si="50">Q35+Q63+Q73</f>
        <v>3841.5</v>
      </c>
      <c r="R12" s="150">
        <f t="shared" si="50"/>
        <v>3841.5</v>
      </c>
      <c r="S12" s="150">
        <f t="shared" si="10"/>
        <v>100</v>
      </c>
      <c r="T12" s="254">
        <f t="shared" ref="T12:U12" si="51">T35+T63+T73</f>
        <v>4096</v>
      </c>
      <c r="U12" s="254">
        <f t="shared" si="51"/>
        <v>4006.95</v>
      </c>
      <c r="V12" s="254">
        <f t="shared" si="13"/>
        <v>97.825927734375</v>
      </c>
      <c r="W12" s="150">
        <f t="shared" ref="W12:X12" si="52">W35+W63+W73</f>
        <v>4193.3899999999994</v>
      </c>
      <c r="X12" s="150">
        <f t="shared" si="52"/>
        <v>4193.3899999999994</v>
      </c>
      <c r="Y12" s="150">
        <f t="shared" si="16"/>
        <v>100</v>
      </c>
      <c r="Z12" s="150">
        <f t="shared" ref="Z12:AA12" si="53">Z35+Z63+Z73</f>
        <v>3964</v>
      </c>
      <c r="AA12" s="150">
        <f t="shared" si="53"/>
        <v>4401.6000000000004</v>
      </c>
      <c r="AB12" s="150">
        <f t="shared" si="19"/>
        <v>111.03935418768923</v>
      </c>
      <c r="AC12" s="279">
        <f t="shared" ref="AC12:AD12" si="54">AC35+AC63+AC73</f>
        <v>5180.08</v>
      </c>
      <c r="AD12" s="279">
        <f t="shared" si="54"/>
        <v>4186.5199999999995</v>
      </c>
      <c r="AE12" s="279">
        <f t="shared" si="22"/>
        <v>80.819601241679663</v>
      </c>
      <c r="AF12" s="150">
        <f t="shared" ref="AF12:AG12" si="55">AF35+AF63+AF73</f>
        <v>3580.68</v>
      </c>
      <c r="AG12" s="150">
        <f t="shared" si="55"/>
        <v>3580.6699999999996</v>
      </c>
      <c r="AH12" s="150">
        <f t="shared" si="25"/>
        <v>99.999720723438003</v>
      </c>
      <c r="AI12" s="150">
        <f t="shared" ref="AI12:AJ12" si="56">AI35+AI63+AI73</f>
        <v>3964</v>
      </c>
      <c r="AJ12" s="150">
        <f t="shared" si="56"/>
        <v>0</v>
      </c>
      <c r="AK12" s="150">
        <f t="shared" si="28"/>
        <v>0</v>
      </c>
      <c r="AL12" s="150">
        <f t="shared" ref="AL12:AM12" si="57">AL35+AL63+AL73</f>
        <v>3959.2</v>
      </c>
      <c r="AM12" s="150">
        <f t="shared" si="57"/>
        <v>0</v>
      </c>
      <c r="AN12" s="150">
        <f t="shared" si="31"/>
        <v>0</v>
      </c>
      <c r="AO12" s="150">
        <f t="shared" ref="AO12:AP12" si="58">AO35+AO63+AO73</f>
        <v>6882.0599999999995</v>
      </c>
      <c r="AP12" s="150">
        <f t="shared" si="58"/>
        <v>0</v>
      </c>
      <c r="AQ12" s="150">
        <f t="shared" si="34"/>
        <v>0</v>
      </c>
      <c r="AR12" s="408"/>
    </row>
    <row r="13" spans="1:45" ht="15.75" x14ac:dyDescent="0.25">
      <c r="A13" s="409" t="s">
        <v>36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1"/>
    </row>
    <row r="14" spans="1:45" s="244" customFormat="1" ht="30" customHeight="1" x14ac:dyDescent="0.25">
      <c r="A14" s="368" t="s">
        <v>268</v>
      </c>
      <c r="B14" s="369"/>
      <c r="C14" s="370"/>
      <c r="D14" s="195" t="s">
        <v>41</v>
      </c>
      <c r="E14" s="210">
        <f t="shared" ref="E14:E16" si="59">H14+K14+N14+Q14+T14+W14+Z14+AC14+AF14+AI14+AL14+AO14</f>
        <v>0</v>
      </c>
      <c r="F14" s="210">
        <f t="shared" ref="F14:F16" si="60">I14+L14+O14+R14+U14+X14+AA14+AD14+AG14+AJ14+AM14+AP14</f>
        <v>0</v>
      </c>
      <c r="G14" s="211">
        <f t="shared" ref="G14:G16" si="61">IF(F14,F14/E14*100,0)</f>
        <v>0</v>
      </c>
      <c r="H14" s="211">
        <f>SUM(H15:H16)</f>
        <v>0</v>
      </c>
      <c r="I14" s="211">
        <f>SUM(I15:I16)</f>
        <v>0</v>
      </c>
      <c r="J14" s="199">
        <f t="shared" ref="J14:J16" si="62">IF(I14,I14/H14*100,0)</f>
        <v>0</v>
      </c>
      <c r="K14" s="211">
        <f t="shared" ref="K14" si="63">SUM(K15:K16)</f>
        <v>0</v>
      </c>
      <c r="L14" s="211">
        <f t="shared" ref="L14" si="64">SUM(L15:L16)</f>
        <v>0</v>
      </c>
      <c r="M14" s="199">
        <f t="shared" ref="M14:M19" si="65">IF(L14,L14/K14*100,0)</f>
        <v>0</v>
      </c>
      <c r="N14" s="211">
        <f t="shared" ref="N14" si="66">SUM(N15:N16)</f>
        <v>0</v>
      </c>
      <c r="O14" s="211">
        <f t="shared" ref="O14" si="67">SUM(O15:O16)</f>
        <v>0</v>
      </c>
      <c r="P14" s="199">
        <f t="shared" ref="P14:P19" si="68">IF(O14,O14/N14*100,0)</f>
        <v>0</v>
      </c>
      <c r="Q14" s="211">
        <f t="shared" ref="Q14" si="69">SUM(Q15:Q16)</f>
        <v>0</v>
      </c>
      <c r="R14" s="211">
        <f t="shared" ref="R14" si="70">SUM(R15:R16)</f>
        <v>0</v>
      </c>
      <c r="S14" s="199">
        <f t="shared" ref="S14:S19" si="71">IF(R14,R14/Q14*100,0)</f>
        <v>0</v>
      </c>
      <c r="T14" s="255">
        <f t="shared" ref="T14" si="72">SUM(T15:T16)</f>
        <v>0</v>
      </c>
      <c r="U14" s="255">
        <f t="shared" ref="U14" si="73">SUM(U15:U16)</f>
        <v>0</v>
      </c>
      <c r="V14" s="256">
        <f t="shared" ref="V14:V19" si="74">IF(U14,U14/T14*100,0)</f>
        <v>0</v>
      </c>
      <c r="W14" s="211">
        <f t="shared" ref="W14" si="75">SUM(W15:W16)</f>
        <v>0</v>
      </c>
      <c r="X14" s="211">
        <f t="shared" ref="X14" si="76">SUM(X15:X16)</f>
        <v>0</v>
      </c>
      <c r="Y14" s="199">
        <f t="shared" ref="Y14:Y19" si="77">IF(X14,X14/W14*100,0)</f>
        <v>0</v>
      </c>
      <c r="Z14" s="211">
        <f t="shared" ref="Z14" si="78">SUM(Z15:Z16)</f>
        <v>0</v>
      </c>
      <c r="AA14" s="211">
        <f t="shared" ref="AA14" si="79">SUM(AA15:AA16)</f>
        <v>0</v>
      </c>
      <c r="AB14" s="199">
        <f t="shared" ref="AB14:AB19" si="80">IF(AA14,AA14/Z14*100,0)</f>
        <v>0</v>
      </c>
      <c r="AC14" s="280">
        <f t="shared" ref="AC14" si="81">SUM(AC15:AC16)</f>
        <v>0</v>
      </c>
      <c r="AD14" s="280">
        <f t="shared" ref="AD14" si="82">SUM(AD15:AD16)</f>
        <v>0</v>
      </c>
      <c r="AE14" s="281">
        <f t="shared" ref="AE14:AE19" si="83">IF(AD14,AD14/AC14*100,0)</f>
        <v>0</v>
      </c>
      <c r="AF14" s="211">
        <f t="shared" ref="AF14" si="84">SUM(AF15:AF16)</f>
        <v>0</v>
      </c>
      <c r="AG14" s="211">
        <f t="shared" ref="AG14" si="85">SUM(AG15:AG16)</f>
        <v>0</v>
      </c>
      <c r="AH14" s="199">
        <f t="shared" ref="AH14:AH19" si="86">IF(AG14,AG14/AF14*100,0)</f>
        <v>0</v>
      </c>
      <c r="AI14" s="211">
        <f t="shared" ref="AI14" si="87">SUM(AI15:AI16)</f>
        <v>0</v>
      </c>
      <c r="AJ14" s="211">
        <f t="shared" ref="AJ14" si="88">SUM(AJ15:AJ16)</f>
        <v>0</v>
      </c>
      <c r="AK14" s="199">
        <f t="shared" ref="AK14:AK19" si="89">IF(AJ14,AJ14/AI14*100,0)</f>
        <v>0</v>
      </c>
      <c r="AL14" s="211">
        <f t="shared" ref="AL14" si="90">SUM(AL15:AL16)</f>
        <v>0</v>
      </c>
      <c r="AM14" s="211">
        <f t="shared" ref="AM14" si="91">SUM(AM15:AM16)</f>
        <v>0</v>
      </c>
      <c r="AN14" s="199">
        <f t="shared" ref="AN14:AN19" si="92">IF(AM14,AM14/AL14*100,0)</f>
        <v>0</v>
      </c>
      <c r="AO14" s="211">
        <f t="shared" ref="AO14" si="93">SUM(AO15:AO16)</f>
        <v>0</v>
      </c>
      <c r="AP14" s="211">
        <f t="shared" ref="AP14" si="94">SUM(AP15:AP16)</f>
        <v>0</v>
      </c>
      <c r="AQ14" s="199">
        <f t="shared" ref="AQ14:AQ19" si="95">IF(AP14,AP14/AO14*100,0)</f>
        <v>0</v>
      </c>
      <c r="AR14" s="399"/>
    </row>
    <row r="15" spans="1:45" ht="52.5" customHeight="1" x14ac:dyDescent="0.25">
      <c r="A15" s="371"/>
      <c r="B15" s="372"/>
      <c r="C15" s="373"/>
      <c r="D15" s="202" t="s">
        <v>2</v>
      </c>
      <c r="E15" s="152">
        <f t="shared" si="59"/>
        <v>0</v>
      </c>
      <c r="F15" s="152">
        <f t="shared" si="60"/>
        <v>0</v>
      </c>
      <c r="G15" s="124">
        <f t="shared" si="61"/>
        <v>0</v>
      </c>
      <c r="H15" s="127"/>
      <c r="I15" s="175"/>
      <c r="J15" s="126">
        <f t="shared" si="62"/>
        <v>0</v>
      </c>
      <c r="K15" s="127"/>
      <c r="L15" s="175"/>
      <c r="M15" s="126">
        <f t="shared" si="65"/>
        <v>0</v>
      </c>
      <c r="N15" s="235"/>
      <c r="O15" s="236"/>
      <c r="P15" s="234">
        <f t="shared" si="68"/>
        <v>0</v>
      </c>
      <c r="Q15" s="127"/>
      <c r="R15" s="175"/>
      <c r="S15" s="126">
        <f t="shared" si="71"/>
        <v>0</v>
      </c>
      <c r="T15" s="257"/>
      <c r="U15" s="258"/>
      <c r="V15" s="256">
        <f t="shared" si="74"/>
        <v>0</v>
      </c>
      <c r="W15" s="127"/>
      <c r="X15" s="175"/>
      <c r="Y15" s="126">
        <f t="shared" si="77"/>
        <v>0</v>
      </c>
      <c r="Z15" s="127"/>
      <c r="AA15" s="175"/>
      <c r="AB15" s="126">
        <f t="shared" si="80"/>
        <v>0</v>
      </c>
      <c r="AC15" s="282"/>
      <c r="AD15" s="283"/>
      <c r="AE15" s="281">
        <f t="shared" si="83"/>
        <v>0</v>
      </c>
      <c r="AF15" s="127"/>
      <c r="AG15" s="175"/>
      <c r="AH15" s="126">
        <f t="shared" si="86"/>
        <v>0</v>
      </c>
      <c r="AI15" s="127"/>
      <c r="AJ15" s="175"/>
      <c r="AK15" s="126">
        <f t="shared" si="89"/>
        <v>0</v>
      </c>
      <c r="AL15" s="127"/>
      <c r="AM15" s="175"/>
      <c r="AN15" s="126">
        <f t="shared" si="92"/>
        <v>0</v>
      </c>
      <c r="AO15" s="127"/>
      <c r="AP15" s="175"/>
      <c r="AQ15" s="126">
        <f t="shared" si="95"/>
        <v>0</v>
      </c>
      <c r="AR15" s="399"/>
      <c r="AS15" s="125"/>
    </row>
    <row r="16" spans="1:45" ht="18.75" x14ac:dyDescent="0.25">
      <c r="A16" s="371"/>
      <c r="B16" s="372"/>
      <c r="C16" s="373"/>
      <c r="D16" s="202" t="s">
        <v>267</v>
      </c>
      <c r="E16" s="152">
        <f t="shared" si="59"/>
        <v>0</v>
      </c>
      <c r="F16" s="152">
        <f t="shared" si="60"/>
        <v>0</v>
      </c>
      <c r="G16" s="124">
        <f t="shared" si="61"/>
        <v>0</v>
      </c>
      <c r="H16" s="127"/>
      <c r="I16" s="175"/>
      <c r="J16" s="126">
        <f t="shared" si="62"/>
        <v>0</v>
      </c>
      <c r="K16" s="127"/>
      <c r="L16" s="175"/>
      <c r="M16" s="126">
        <f t="shared" si="65"/>
        <v>0</v>
      </c>
      <c r="N16" s="235"/>
      <c r="O16" s="236"/>
      <c r="P16" s="234">
        <f t="shared" si="68"/>
        <v>0</v>
      </c>
      <c r="Q16" s="127"/>
      <c r="R16" s="175"/>
      <c r="S16" s="126">
        <f t="shared" si="71"/>
        <v>0</v>
      </c>
      <c r="T16" s="257"/>
      <c r="U16" s="258"/>
      <c r="V16" s="256">
        <f t="shared" si="74"/>
        <v>0</v>
      </c>
      <c r="W16" s="127"/>
      <c r="X16" s="175"/>
      <c r="Y16" s="126">
        <f t="shared" si="77"/>
        <v>0</v>
      </c>
      <c r="Z16" s="127"/>
      <c r="AA16" s="175"/>
      <c r="AB16" s="126">
        <f t="shared" si="80"/>
        <v>0</v>
      </c>
      <c r="AC16" s="282"/>
      <c r="AD16" s="283"/>
      <c r="AE16" s="281">
        <f t="shared" si="83"/>
        <v>0</v>
      </c>
      <c r="AF16" s="127"/>
      <c r="AG16" s="175"/>
      <c r="AH16" s="126">
        <f t="shared" si="86"/>
        <v>0</v>
      </c>
      <c r="AI16" s="127"/>
      <c r="AJ16" s="175"/>
      <c r="AK16" s="126">
        <f t="shared" si="89"/>
        <v>0</v>
      </c>
      <c r="AL16" s="127"/>
      <c r="AM16" s="175"/>
      <c r="AN16" s="126">
        <f t="shared" si="92"/>
        <v>0</v>
      </c>
      <c r="AO16" s="127"/>
      <c r="AP16" s="175"/>
      <c r="AQ16" s="126">
        <f t="shared" si="95"/>
        <v>0</v>
      </c>
      <c r="AR16" s="399"/>
    </row>
    <row r="17" spans="1:44" s="244" customFormat="1" ht="36" customHeight="1" x14ac:dyDescent="0.25">
      <c r="A17" s="368" t="s">
        <v>295</v>
      </c>
      <c r="B17" s="369"/>
      <c r="C17" s="370"/>
      <c r="D17" s="195" t="s">
        <v>41</v>
      </c>
      <c r="E17" s="210">
        <f t="shared" ref="E17:F19" si="96">H17+K17+N17+Q17+T17+W17+Z17+AC17+AF17+AI17+AL17+AO17</f>
        <v>61318.01</v>
      </c>
      <c r="F17" s="210">
        <f t="shared" si="96"/>
        <v>33243.33</v>
      </c>
      <c r="G17" s="211">
        <f t="shared" ref="G17:G19" si="97">IF(F17,F17/E17*100,0)</f>
        <v>54.214626338982633</v>
      </c>
      <c r="H17" s="211">
        <f>SUM(H18:H19)</f>
        <v>1028.9000000000001</v>
      </c>
      <c r="I17" s="211">
        <f>SUM(I18:I19)</f>
        <v>1028.9000000000001</v>
      </c>
      <c r="J17" s="199">
        <f t="shared" ref="J17:J22" si="98">IF(I17,I17/H17*100,0)</f>
        <v>100</v>
      </c>
      <c r="K17" s="211">
        <f t="shared" ref="K17:L17" si="99">SUM(K18:K19)</f>
        <v>4303.1000000000004</v>
      </c>
      <c r="L17" s="211">
        <f t="shared" si="99"/>
        <v>4303.0600000000004</v>
      </c>
      <c r="M17" s="199">
        <f t="shared" si="65"/>
        <v>99.999070437591513</v>
      </c>
      <c r="N17" s="211">
        <f t="shared" ref="N17:O17" si="100">SUM(N18:N19)</f>
        <v>3693.5</v>
      </c>
      <c r="O17" s="211">
        <f t="shared" si="100"/>
        <v>3700.7400000000002</v>
      </c>
      <c r="P17" s="199">
        <f t="shared" si="68"/>
        <v>100.19602003519697</v>
      </c>
      <c r="Q17" s="211">
        <f t="shared" ref="Q17:R17" si="101">SUM(Q18:Q19)</f>
        <v>3841.5</v>
      </c>
      <c r="R17" s="211">
        <f t="shared" si="101"/>
        <v>3841.5</v>
      </c>
      <c r="S17" s="199">
        <f t="shared" si="71"/>
        <v>100</v>
      </c>
      <c r="T17" s="255">
        <f t="shared" ref="T17:U17" si="102">SUM(T18:T19)</f>
        <v>4096</v>
      </c>
      <c r="U17" s="255">
        <f t="shared" si="102"/>
        <v>4006.95</v>
      </c>
      <c r="V17" s="256">
        <f t="shared" si="74"/>
        <v>97.825927734375</v>
      </c>
      <c r="W17" s="211">
        <f t="shared" ref="W17:X17" si="103">SUM(W18:W19)</f>
        <v>4193.3899999999994</v>
      </c>
      <c r="X17" s="211">
        <f t="shared" si="103"/>
        <v>4193.3899999999994</v>
      </c>
      <c r="Y17" s="199">
        <f t="shared" si="77"/>
        <v>100</v>
      </c>
      <c r="Z17" s="211">
        <f t="shared" ref="Z17:AA17" si="104">SUM(Z18:Z19)</f>
        <v>3964</v>
      </c>
      <c r="AA17" s="211">
        <f t="shared" si="104"/>
        <v>4401.6000000000004</v>
      </c>
      <c r="AB17" s="199">
        <f t="shared" si="80"/>
        <v>111.03935418768923</v>
      </c>
      <c r="AC17" s="280">
        <f t="shared" ref="AC17:AD17" si="105">SUM(AC18:AC19)</f>
        <v>5180.08</v>
      </c>
      <c r="AD17" s="280">
        <f t="shared" si="105"/>
        <v>4186.5199999999995</v>
      </c>
      <c r="AE17" s="281">
        <f t="shared" si="83"/>
        <v>80.819601241679663</v>
      </c>
      <c r="AF17" s="211">
        <f t="shared" ref="AF17:AG17" si="106">SUM(AF18:AF19)</f>
        <v>3580.68</v>
      </c>
      <c r="AG17" s="211">
        <f t="shared" si="106"/>
        <v>3580.6699999999996</v>
      </c>
      <c r="AH17" s="199">
        <f t="shared" si="86"/>
        <v>99.999720723438003</v>
      </c>
      <c r="AI17" s="211">
        <f t="shared" ref="AI17:AJ17" si="107">SUM(AI18:AI19)</f>
        <v>6957.8</v>
      </c>
      <c r="AJ17" s="211">
        <f t="shared" si="107"/>
        <v>0</v>
      </c>
      <c r="AK17" s="199">
        <f t="shared" si="89"/>
        <v>0</v>
      </c>
      <c r="AL17" s="211">
        <f t="shared" ref="AL17:AM17" si="108">SUM(AL18:AL19)</f>
        <v>3959.2</v>
      </c>
      <c r="AM17" s="211">
        <f t="shared" si="108"/>
        <v>0</v>
      </c>
      <c r="AN17" s="199">
        <f t="shared" si="92"/>
        <v>0</v>
      </c>
      <c r="AO17" s="211">
        <f t="shared" ref="AO17:AP17" si="109">SUM(AO18:AO19)</f>
        <v>16519.86</v>
      </c>
      <c r="AP17" s="211">
        <f t="shared" si="109"/>
        <v>0</v>
      </c>
      <c r="AQ17" s="199">
        <f t="shared" si="95"/>
        <v>0</v>
      </c>
      <c r="AR17" s="399"/>
    </row>
    <row r="18" spans="1:44" ht="48.75" customHeight="1" x14ac:dyDescent="0.25">
      <c r="A18" s="371"/>
      <c r="B18" s="372"/>
      <c r="C18" s="373"/>
      <c r="D18" s="202" t="s">
        <v>2</v>
      </c>
      <c r="E18" s="152">
        <f t="shared" si="96"/>
        <v>12631.599999999999</v>
      </c>
      <c r="F18" s="152">
        <f t="shared" si="96"/>
        <v>0</v>
      </c>
      <c r="G18" s="124">
        <f t="shared" si="97"/>
        <v>0</v>
      </c>
      <c r="H18" s="127">
        <f>H34+H62+H72</f>
        <v>0</v>
      </c>
      <c r="I18" s="127">
        <f>I34+I62+I72</f>
        <v>0</v>
      </c>
      <c r="J18" s="126">
        <f t="shared" si="98"/>
        <v>0</v>
      </c>
      <c r="K18" s="127">
        <f t="shared" ref="K18:L18" si="110">K34+K62+K72</f>
        <v>0</v>
      </c>
      <c r="L18" s="127">
        <f t="shared" si="110"/>
        <v>0</v>
      </c>
      <c r="M18" s="126">
        <f t="shared" si="65"/>
        <v>0</v>
      </c>
      <c r="N18" s="235">
        <f t="shared" ref="N18:O18" si="111">N34+N62+N72</f>
        <v>0</v>
      </c>
      <c r="O18" s="235">
        <f t="shared" si="111"/>
        <v>0</v>
      </c>
      <c r="P18" s="234">
        <f t="shared" si="68"/>
        <v>0</v>
      </c>
      <c r="Q18" s="127">
        <f t="shared" ref="Q18:R18" si="112">Q34+Q62+Q72</f>
        <v>0</v>
      </c>
      <c r="R18" s="127">
        <f t="shared" si="112"/>
        <v>0</v>
      </c>
      <c r="S18" s="126">
        <f t="shared" si="71"/>
        <v>0</v>
      </c>
      <c r="T18" s="257">
        <f t="shared" ref="T18:U18" si="113">T34+T62+T72</f>
        <v>0</v>
      </c>
      <c r="U18" s="257">
        <f t="shared" si="113"/>
        <v>0</v>
      </c>
      <c r="V18" s="256">
        <f t="shared" si="74"/>
        <v>0</v>
      </c>
      <c r="W18" s="127">
        <f t="shared" ref="W18:X18" si="114">W34+W62+W72</f>
        <v>0</v>
      </c>
      <c r="X18" s="127">
        <f t="shared" si="114"/>
        <v>0</v>
      </c>
      <c r="Y18" s="126">
        <f t="shared" si="77"/>
        <v>0</v>
      </c>
      <c r="Z18" s="127">
        <f t="shared" ref="Z18:AA18" si="115">Z34+Z62+Z72</f>
        <v>0</v>
      </c>
      <c r="AA18" s="127">
        <f t="shared" si="115"/>
        <v>0</v>
      </c>
      <c r="AB18" s="126">
        <f t="shared" si="80"/>
        <v>0</v>
      </c>
      <c r="AC18" s="282">
        <f t="shared" ref="AC18:AD18" si="116">AC34+AC62+AC72</f>
        <v>0</v>
      </c>
      <c r="AD18" s="282">
        <f t="shared" si="116"/>
        <v>0</v>
      </c>
      <c r="AE18" s="281">
        <f t="shared" si="83"/>
        <v>0</v>
      </c>
      <c r="AF18" s="127">
        <f t="shared" ref="AF18:AG18" si="117">AF34+AF62+AF72</f>
        <v>0</v>
      </c>
      <c r="AG18" s="127">
        <f t="shared" si="117"/>
        <v>0</v>
      </c>
      <c r="AH18" s="126">
        <f t="shared" si="86"/>
        <v>0</v>
      </c>
      <c r="AI18" s="127">
        <f t="shared" ref="AI18:AJ18" si="118">AI34+AI62+AI72</f>
        <v>2993.8</v>
      </c>
      <c r="AJ18" s="127">
        <f t="shared" si="118"/>
        <v>0</v>
      </c>
      <c r="AK18" s="126">
        <f t="shared" si="89"/>
        <v>0</v>
      </c>
      <c r="AL18" s="127">
        <f t="shared" ref="AL18:AM18" si="119">AL34+AL62+AL72</f>
        <v>0</v>
      </c>
      <c r="AM18" s="127">
        <f t="shared" si="119"/>
        <v>0</v>
      </c>
      <c r="AN18" s="126">
        <f t="shared" si="92"/>
        <v>0</v>
      </c>
      <c r="AO18" s="127">
        <f t="shared" ref="AO18:AP18" si="120">AO34+AO62+AO72</f>
        <v>9637.7999999999993</v>
      </c>
      <c r="AP18" s="127">
        <f t="shared" si="120"/>
        <v>0</v>
      </c>
      <c r="AQ18" s="126">
        <f t="shared" si="95"/>
        <v>0</v>
      </c>
      <c r="AR18" s="399"/>
    </row>
    <row r="19" spans="1:44" ht="24.75" customHeight="1" x14ac:dyDescent="0.25">
      <c r="A19" s="374"/>
      <c r="B19" s="375"/>
      <c r="C19" s="376"/>
      <c r="D19" s="202" t="s">
        <v>267</v>
      </c>
      <c r="E19" s="152">
        <f t="shared" si="96"/>
        <v>48686.409999999996</v>
      </c>
      <c r="F19" s="152">
        <f t="shared" si="96"/>
        <v>33243.33</v>
      </c>
      <c r="G19" s="124">
        <f t="shared" si="97"/>
        <v>68.280511953951844</v>
      </c>
      <c r="H19" s="127">
        <f>H35+H63+H73</f>
        <v>1028.9000000000001</v>
      </c>
      <c r="I19" s="127">
        <f>I35+I63+I73</f>
        <v>1028.9000000000001</v>
      </c>
      <c r="J19" s="126">
        <f t="shared" si="98"/>
        <v>100</v>
      </c>
      <c r="K19" s="127">
        <f t="shared" ref="K19:L19" si="121">K35+K63+K73</f>
        <v>4303.1000000000004</v>
      </c>
      <c r="L19" s="127">
        <f t="shared" si="121"/>
        <v>4303.0600000000004</v>
      </c>
      <c r="M19" s="126">
        <f t="shared" si="65"/>
        <v>99.999070437591513</v>
      </c>
      <c r="N19" s="235">
        <f t="shared" ref="N19:O19" si="122">N35+N63+N73</f>
        <v>3693.5</v>
      </c>
      <c r="O19" s="235">
        <f t="shared" si="122"/>
        <v>3700.7400000000002</v>
      </c>
      <c r="P19" s="234">
        <f t="shared" si="68"/>
        <v>100.19602003519697</v>
      </c>
      <c r="Q19" s="127">
        <f t="shared" ref="Q19:R19" si="123">Q35+Q63+Q73</f>
        <v>3841.5</v>
      </c>
      <c r="R19" s="127">
        <f t="shared" si="123"/>
        <v>3841.5</v>
      </c>
      <c r="S19" s="126">
        <f t="shared" si="71"/>
        <v>100</v>
      </c>
      <c r="T19" s="257">
        <f t="shared" ref="T19:U19" si="124">T35+T63+T73</f>
        <v>4096</v>
      </c>
      <c r="U19" s="257">
        <f t="shared" si="124"/>
        <v>4006.95</v>
      </c>
      <c r="V19" s="256">
        <f t="shared" si="74"/>
        <v>97.825927734375</v>
      </c>
      <c r="W19" s="127">
        <f t="shared" ref="W19:X19" si="125">W35+W63+W73</f>
        <v>4193.3899999999994</v>
      </c>
      <c r="X19" s="127">
        <f t="shared" si="125"/>
        <v>4193.3899999999994</v>
      </c>
      <c r="Y19" s="126">
        <f t="shared" si="77"/>
        <v>100</v>
      </c>
      <c r="Z19" s="127">
        <f t="shared" ref="Z19:AA19" si="126">Z35+Z63+Z73</f>
        <v>3964</v>
      </c>
      <c r="AA19" s="127">
        <f t="shared" si="126"/>
        <v>4401.6000000000004</v>
      </c>
      <c r="AB19" s="126">
        <f t="shared" si="80"/>
        <v>111.03935418768923</v>
      </c>
      <c r="AC19" s="282">
        <f t="shared" ref="AC19:AD19" si="127">AC35+AC63+AC73</f>
        <v>5180.08</v>
      </c>
      <c r="AD19" s="282">
        <f t="shared" si="127"/>
        <v>4186.5199999999995</v>
      </c>
      <c r="AE19" s="281">
        <f t="shared" si="83"/>
        <v>80.819601241679663</v>
      </c>
      <c r="AF19" s="127">
        <f t="shared" ref="AF19:AG19" si="128">AF35+AF63+AF73</f>
        <v>3580.68</v>
      </c>
      <c r="AG19" s="127">
        <f t="shared" si="128"/>
        <v>3580.6699999999996</v>
      </c>
      <c r="AH19" s="126">
        <f t="shared" si="86"/>
        <v>99.999720723438003</v>
      </c>
      <c r="AI19" s="127">
        <f t="shared" ref="AI19:AJ19" si="129">AI35+AI63+AI73</f>
        <v>3964</v>
      </c>
      <c r="AJ19" s="127">
        <f t="shared" si="129"/>
        <v>0</v>
      </c>
      <c r="AK19" s="126">
        <f t="shared" si="89"/>
        <v>0</v>
      </c>
      <c r="AL19" s="127">
        <f t="shared" ref="AL19:AM19" si="130">AL35+AL63+AL73</f>
        <v>3959.2</v>
      </c>
      <c r="AM19" s="127">
        <f t="shared" si="130"/>
        <v>0</v>
      </c>
      <c r="AN19" s="126">
        <f t="shared" si="92"/>
        <v>0</v>
      </c>
      <c r="AO19" s="127">
        <f t="shared" ref="AO19:AP19" si="131">AO35+AO63+AO73</f>
        <v>6882.0599999999995</v>
      </c>
      <c r="AP19" s="127">
        <f t="shared" si="131"/>
        <v>0</v>
      </c>
      <c r="AQ19" s="126">
        <f t="shared" si="95"/>
        <v>0</v>
      </c>
      <c r="AR19" s="399"/>
    </row>
    <row r="20" spans="1:44" s="244" customFormat="1" ht="24.75" customHeight="1" x14ac:dyDescent="0.25">
      <c r="A20" s="368" t="s">
        <v>277</v>
      </c>
      <c r="B20" s="369"/>
      <c r="C20" s="370"/>
      <c r="D20" s="195" t="s">
        <v>41</v>
      </c>
      <c r="E20" s="210">
        <f t="shared" ref="E20:E21" si="132">H20+K20+N20+Q20+T20+W20+Z20+AC20+AF20+AI20+AL20+AO20</f>
        <v>19294.47</v>
      </c>
      <c r="F20" s="210">
        <f t="shared" ref="F20:F21" si="133">I20+L20+O20+R20+U20+X20+AA20+AD20+AG20+AJ20+AM20+AP20</f>
        <v>4375.91</v>
      </c>
      <c r="G20" s="198">
        <f>F20*100/E20</f>
        <v>22.679607162052129</v>
      </c>
      <c r="H20" s="198">
        <f>H21+H22</f>
        <v>0</v>
      </c>
      <c r="I20" s="198">
        <f>I21+I22</f>
        <v>0</v>
      </c>
      <c r="J20" s="199">
        <f t="shared" si="98"/>
        <v>0</v>
      </c>
      <c r="K20" s="198">
        <f t="shared" ref="K20:L20" si="134">K21+K22</f>
        <v>511.1</v>
      </c>
      <c r="L20" s="198">
        <f t="shared" si="134"/>
        <v>511.1</v>
      </c>
      <c r="M20" s="199">
        <f t="shared" ref="M20:M22" si="135">IF(L20,L20/K20*100,0)</f>
        <v>100</v>
      </c>
      <c r="N20" s="198">
        <f t="shared" ref="N20:O20" si="136">N21+N22</f>
        <v>500.7</v>
      </c>
      <c r="O20" s="198">
        <f t="shared" si="136"/>
        <v>507.94</v>
      </c>
      <c r="P20" s="199">
        <f t="shared" ref="P20:P22" si="137">IF(O20,O20/N20*100,0)</f>
        <v>101.44597563411224</v>
      </c>
      <c r="Q20" s="198">
        <f t="shared" ref="Q20:R20" si="138">Q21+Q22</f>
        <v>505.79999999999995</v>
      </c>
      <c r="R20" s="198">
        <f t="shared" si="138"/>
        <v>505.79999999999995</v>
      </c>
      <c r="S20" s="199">
        <f t="shared" ref="S20:S22" si="139">IF(R20,R20/Q20*100,0)</f>
        <v>100</v>
      </c>
      <c r="T20" s="259">
        <f t="shared" ref="T20:U20" si="140">T21+T22</f>
        <v>614.6</v>
      </c>
      <c r="U20" s="259">
        <f t="shared" si="140"/>
        <v>525.6</v>
      </c>
      <c r="V20" s="256">
        <f t="shared" ref="V20:V22" si="141">IF(U20,U20/T20*100,0)</f>
        <v>85.519036771884146</v>
      </c>
      <c r="W20" s="198">
        <f t="shared" ref="W20:X20" si="142">W21+W22</f>
        <v>500.75</v>
      </c>
      <c r="X20" s="198">
        <f t="shared" si="142"/>
        <v>500.75</v>
      </c>
      <c r="Y20" s="199">
        <f t="shared" ref="Y20:Y22" si="143">IF(X20,X20/W20*100,0)</f>
        <v>100</v>
      </c>
      <c r="Z20" s="198">
        <f t="shared" ref="Z20:AA20" si="144">Z21+Z22</f>
        <v>464</v>
      </c>
      <c r="AA20" s="198">
        <f t="shared" si="144"/>
        <v>512.09999999999991</v>
      </c>
      <c r="AB20" s="199">
        <f t="shared" ref="AB20:AB22" si="145">IF(AA20,AA20/Z20*100,0)</f>
        <v>110.36637931034481</v>
      </c>
      <c r="AC20" s="284">
        <f t="shared" ref="AC20:AD20" si="146">AC21+AC22</f>
        <v>806.17999999999984</v>
      </c>
      <c r="AD20" s="284">
        <f t="shared" si="146"/>
        <v>806.14999999999986</v>
      </c>
      <c r="AE20" s="281">
        <f t="shared" ref="AE20:AE22" si="147">IF(AD20,AD20/AC20*100,0)</f>
        <v>99.996278746681895</v>
      </c>
      <c r="AF20" s="198">
        <f t="shared" ref="AF20:AG20" si="148">AF21+AF22</f>
        <v>506.47999999999996</v>
      </c>
      <c r="AG20" s="198">
        <f t="shared" si="148"/>
        <v>506.46999999999997</v>
      </c>
      <c r="AH20" s="199">
        <f t="shared" ref="AH20:AH22" si="149">IF(AG20,AG20/AF20*100,0)</f>
        <v>99.998025588374659</v>
      </c>
      <c r="AI20" s="198">
        <f t="shared" ref="AI20:AJ20" si="150">AI21+AI22</f>
        <v>3457.8</v>
      </c>
      <c r="AJ20" s="198">
        <f t="shared" si="150"/>
        <v>0</v>
      </c>
      <c r="AK20" s="199">
        <f t="shared" ref="AK20:AK22" si="151">IF(AJ20,AJ20/AI20*100,0)</f>
        <v>0</v>
      </c>
      <c r="AL20" s="198">
        <f t="shared" ref="AL20:AM20" si="152">AL21+AL22</f>
        <v>459.2</v>
      </c>
      <c r="AM20" s="198">
        <f t="shared" si="152"/>
        <v>0</v>
      </c>
      <c r="AN20" s="199">
        <f t="shared" ref="AN20:AN22" si="153">IF(AM20,AM20/AL20*100,0)</f>
        <v>0</v>
      </c>
      <c r="AO20" s="198">
        <f t="shared" ref="AO20:AP20" si="154">AO21+AO22</f>
        <v>10967.859999999999</v>
      </c>
      <c r="AP20" s="198">
        <f t="shared" si="154"/>
        <v>0</v>
      </c>
      <c r="AQ20" s="199">
        <f t="shared" ref="AQ20:AQ22" si="155">IF(AP20,AP20/AO20*100,0)</f>
        <v>0</v>
      </c>
      <c r="AR20" s="436"/>
    </row>
    <row r="21" spans="1:44" ht="53.25" customHeight="1" x14ac:dyDescent="0.25">
      <c r="A21" s="371"/>
      <c r="B21" s="372"/>
      <c r="C21" s="373"/>
      <c r="D21" s="202" t="s">
        <v>2</v>
      </c>
      <c r="E21" s="152">
        <f t="shared" si="132"/>
        <v>12631.599999999999</v>
      </c>
      <c r="F21" s="152">
        <f t="shared" si="133"/>
        <v>0</v>
      </c>
      <c r="G21" s="153">
        <f>F21*100/E21</f>
        <v>0</v>
      </c>
      <c r="H21" s="153">
        <f>H34+H62</f>
        <v>0</v>
      </c>
      <c r="I21" s="153">
        <f>I34+I62</f>
        <v>0</v>
      </c>
      <c r="J21" s="126">
        <f t="shared" si="98"/>
        <v>0</v>
      </c>
      <c r="K21" s="153">
        <f t="shared" ref="K21:L21" si="156">K34+K62</f>
        <v>0</v>
      </c>
      <c r="L21" s="153">
        <f t="shared" si="156"/>
        <v>0</v>
      </c>
      <c r="M21" s="126">
        <f t="shared" si="135"/>
        <v>0</v>
      </c>
      <c r="N21" s="237">
        <f t="shared" ref="N21:O21" si="157">N34+N62</f>
        <v>0</v>
      </c>
      <c r="O21" s="237">
        <f t="shared" si="157"/>
        <v>0</v>
      </c>
      <c r="P21" s="234">
        <f t="shared" si="137"/>
        <v>0</v>
      </c>
      <c r="Q21" s="153">
        <f t="shared" ref="Q21:R21" si="158">Q34+Q62</f>
        <v>0</v>
      </c>
      <c r="R21" s="153">
        <f t="shared" si="158"/>
        <v>0</v>
      </c>
      <c r="S21" s="126">
        <f t="shared" si="139"/>
        <v>0</v>
      </c>
      <c r="T21" s="260">
        <f t="shared" ref="T21:U21" si="159">T34+T62</f>
        <v>0</v>
      </c>
      <c r="U21" s="260">
        <f t="shared" si="159"/>
        <v>0</v>
      </c>
      <c r="V21" s="256">
        <f t="shared" si="141"/>
        <v>0</v>
      </c>
      <c r="W21" s="153">
        <f t="shared" ref="W21:X21" si="160">W34+W62</f>
        <v>0</v>
      </c>
      <c r="X21" s="153">
        <f t="shared" si="160"/>
        <v>0</v>
      </c>
      <c r="Y21" s="126">
        <f t="shared" si="143"/>
        <v>0</v>
      </c>
      <c r="Z21" s="153">
        <f t="shared" ref="Z21:AA21" si="161">Z34+Z62</f>
        <v>0</v>
      </c>
      <c r="AA21" s="153">
        <f t="shared" si="161"/>
        <v>0</v>
      </c>
      <c r="AB21" s="126">
        <f t="shared" si="145"/>
        <v>0</v>
      </c>
      <c r="AC21" s="285">
        <f t="shared" ref="AC21:AD21" si="162">AC34+AC62</f>
        <v>0</v>
      </c>
      <c r="AD21" s="285">
        <f t="shared" si="162"/>
        <v>0</v>
      </c>
      <c r="AE21" s="281">
        <f t="shared" si="147"/>
        <v>0</v>
      </c>
      <c r="AF21" s="153">
        <f t="shared" ref="AF21:AG21" si="163">AF34+AF62</f>
        <v>0</v>
      </c>
      <c r="AG21" s="153">
        <f t="shared" si="163"/>
        <v>0</v>
      </c>
      <c r="AH21" s="126">
        <f t="shared" si="149"/>
        <v>0</v>
      </c>
      <c r="AI21" s="153">
        <f t="shared" ref="AI21:AJ21" si="164">AI34+AI62</f>
        <v>2993.8</v>
      </c>
      <c r="AJ21" s="153">
        <f t="shared" si="164"/>
        <v>0</v>
      </c>
      <c r="AK21" s="126">
        <f t="shared" si="151"/>
        <v>0</v>
      </c>
      <c r="AL21" s="153">
        <f t="shared" ref="AL21:AM21" si="165">AL34+AL62</f>
        <v>0</v>
      </c>
      <c r="AM21" s="153">
        <f t="shared" si="165"/>
        <v>0</v>
      </c>
      <c r="AN21" s="126">
        <f t="shared" si="153"/>
        <v>0</v>
      </c>
      <c r="AO21" s="153">
        <f t="shared" ref="AO21:AP21" si="166">AO34+AO62</f>
        <v>9637.7999999999993</v>
      </c>
      <c r="AP21" s="153">
        <f t="shared" si="166"/>
        <v>0</v>
      </c>
      <c r="AQ21" s="126">
        <f t="shared" si="155"/>
        <v>0</v>
      </c>
      <c r="AR21" s="436"/>
    </row>
    <row r="22" spans="1:44" ht="25.5" customHeight="1" x14ac:dyDescent="0.25">
      <c r="A22" s="371"/>
      <c r="B22" s="372"/>
      <c r="C22" s="373"/>
      <c r="D22" s="202" t="s">
        <v>267</v>
      </c>
      <c r="E22" s="152">
        <f>H22+K22+N22+Q22+T22+W22+Z22+AC22+AF22+AI22+AL22+AO22</f>
        <v>6662.869999999999</v>
      </c>
      <c r="F22" s="152">
        <f>I22+L22+O22+R22+U22+X22+AA22+AD22+AG22+AJ22+AM22+AP22</f>
        <v>4375.91</v>
      </c>
      <c r="G22" s="153">
        <f>F22*100/E22</f>
        <v>65.676052511905539</v>
      </c>
      <c r="H22" s="153">
        <f>H35+H63</f>
        <v>0</v>
      </c>
      <c r="I22" s="153">
        <f>I35+I63</f>
        <v>0</v>
      </c>
      <c r="J22" s="126">
        <f t="shared" si="98"/>
        <v>0</v>
      </c>
      <c r="K22" s="153">
        <f t="shared" ref="K22:L22" si="167">K35+K63</f>
        <v>511.1</v>
      </c>
      <c r="L22" s="153">
        <f t="shared" si="167"/>
        <v>511.1</v>
      </c>
      <c r="M22" s="126">
        <f t="shared" si="135"/>
        <v>100</v>
      </c>
      <c r="N22" s="237">
        <f t="shared" ref="N22:O22" si="168">N35+N63</f>
        <v>500.7</v>
      </c>
      <c r="O22" s="237">
        <f t="shared" si="168"/>
        <v>507.94</v>
      </c>
      <c r="P22" s="234">
        <f t="shared" si="137"/>
        <v>101.44597563411224</v>
      </c>
      <c r="Q22" s="153">
        <f t="shared" ref="Q22:R22" si="169">Q35+Q63</f>
        <v>505.79999999999995</v>
      </c>
      <c r="R22" s="153">
        <f t="shared" si="169"/>
        <v>505.79999999999995</v>
      </c>
      <c r="S22" s="126">
        <f t="shared" si="139"/>
        <v>100</v>
      </c>
      <c r="T22" s="260">
        <f t="shared" ref="T22:U22" si="170">T35+T63</f>
        <v>614.6</v>
      </c>
      <c r="U22" s="260">
        <f t="shared" si="170"/>
        <v>525.6</v>
      </c>
      <c r="V22" s="256">
        <f t="shared" si="141"/>
        <v>85.519036771884146</v>
      </c>
      <c r="W22" s="153">
        <f t="shared" ref="W22:X22" si="171">W35+W63</f>
        <v>500.75</v>
      </c>
      <c r="X22" s="153">
        <f t="shared" si="171"/>
        <v>500.75</v>
      </c>
      <c r="Y22" s="126">
        <f t="shared" si="143"/>
        <v>100</v>
      </c>
      <c r="Z22" s="153">
        <f t="shared" ref="Z22:AA22" si="172">Z35+Z63</f>
        <v>464</v>
      </c>
      <c r="AA22" s="153">
        <f t="shared" si="172"/>
        <v>512.09999999999991</v>
      </c>
      <c r="AB22" s="126">
        <f t="shared" si="145"/>
        <v>110.36637931034481</v>
      </c>
      <c r="AC22" s="285">
        <f t="shared" ref="AC22:AD22" si="173">AC35+AC63</f>
        <v>806.17999999999984</v>
      </c>
      <c r="AD22" s="285">
        <f t="shared" si="173"/>
        <v>806.14999999999986</v>
      </c>
      <c r="AE22" s="281">
        <f t="shared" si="147"/>
        <v>99.996278746681895</v>
      </c>
      <c r="AF22" s="153">
        <f t="shared" ref="AF22:AG22" si="174">AF35+AF63</f>
        <v>506.47999999999996</v>
      </c>
      <c r="AG22" s="153">
        <f t="shared" si="174"/>
        <v>506.46999999999997</v>
      </c>
      <c r="AH22" s="126">
        <f t="shared" si="149"/>
        <v>99.998025588374659</v>
      </c>
      <c r="AI22" s="153">
        <f t="shared" ref="AI22:AJ22" si="175">AI35+AI63</f>
        <v>464</v>
      </c>
      <c r="AJ22" s="153">
        <f t="shared" si="175"/>
        <v>0</v>
      </c>
      <c r="AK22" s="126">
        <f t="shared" si="151"/>
        <v>0</v>
      </c>
      <c r="AL22" s="153">
        <f t="shared" ref="AL22:AM22" si="176">AL35+AL63</f>
        <v>459.2</v>
      </c>
      <c r="AM22" s="153">
        <f t="shared" si="176"/>
        <v>0</v>
      </c>
      <c r="AN22" s="126">
        <f t="shared" si="153"/>
        <v>0</v>
      </c>
      <c r="AO22" s="153">
        <f t="shared" ref="AO22:AP22" si="177">AO35+AO63</f>
        <v>1330.06</v>
      </c>
      <c r="AP22" s="153">
        <f t="shared" si="177"/>
        <v>0</v>
      </c>
      <c r="AQ22" s="126">
        <f t="shared" si="155"/>
        <v>0</v>
      </c>
      <c r="AR22" s="436"/>
    </row>
    <row r="23" spans="1:44" s="245" customFormat="1" ht="25.5" customHeight="1" x14ac:dyDescent="0.25">
      <c r="A23" s="393" t="s">
        <v>279</v>
      </c>
      <c r="B23" s="393"/>
      <c r="C23" s="393"/>
      <c r="D23" s="208" t="s">
        <v>41</v>
      </c>
      <c r="E23" s="196">
        <f>E65</f>
        <v>42023.539999999994</v>
      </c>
      <c r="F23" s="196">
        <f>F25</f>
        <v>28867.420000000002</v>
      </c>
      <c r="G23" s="196">
        <f>G25</f>
        <v>68.69345133703635</v>
      </c>
      <c r="H23" s="200" t="s">
        <v>278</v>
      </c>
      <c r="I23" s="200" t="s">
        <v>278</v>
      </c>
      <c r="J23" s="209" t="s">
        <v>278</v>
      </c>
      <c r="K23" s="200" t="s">
        <v>278</v>
      </c>
      <c r="L23" s="209" t="s">
        <v>278</v>
      </c>
      <c r="M23" s="200" t="s">
        <v>278</v>
      </c>
      <c r="N23" s="209" t="s">
        <v>278</v>
      </c>
      <c r="O23" s="200" t="s">
        <v>278</v>
      </c>
      <c r="P23" s="209" t="s">
        <v>278</v>
      </c>
      <c r="Q23" s="200" t="s">
        <v>278</v>
      </c>
      <c r="R23" s="209" t="s">
        <v>278</v>
      </c>
      <c r="S23" s="200" t="s">
        <v>278</v>
      </c>
      <c r="T23" s="261" t="s">
        <v>278</v>
      </c>
      <c r="U23" s="262" t="s">
        <v>278</v>
      </c>
      <c r="V23" s="261" t="s">
        <v>278</v>
      </c>
      <c r="W23" s="200" t="s">
        <v>278</v>
      </c>
      <c r="X23" s="209" t="s">
        <v>278</v>
      </c>
      <c r="Y23" s="200" t="s">
        <v>278</v>
      </c>
      <c r="Z23" s="209" t="s">
        <v>278</v>
      </c>
      <c r="AA23" s="200" t="s">
        <v>278</v>
      </c>
      <c r="AB23" s="209" t="s">
        <v>278</v>
      </c>
      <c r="AC23" s="286" t="s">
        <v>278</v>
      </c>
      <c r="AD23" s="287" t="s">
        <v>278</v>
      </c>
      <c r="AE23" s="286" t="s">
        <v>278</v>
      </c>
      <c r="AF23" s="209" t="s">
        <v>278</v>
      </c>
      <c r="AG23" s="200" t="s">
        <v>278</v>
      </c>
      <c r="AH23" s="209" t="s">
        <v>278</v>
      </c>
      <c r="AI23" s="200" t="s">
        <v>278</v>
      </c>
      <c r="AJ23" s="209" t="s">
        <v>278</v>
      </c>
      <c r="AK23" s="200" t="s">
        <v>278</v>
      </c>
      <c r="AL23" s="209" t="s">
        <v>278</v>
      </c>
      <c r="AM23" s="200" t="s">
        <v>278</v>
      </c>
      <c r="AN23" s="209" t="s">
        <v>278</v>
      </c>
      <c r="AO23" s="200" t="s">
        <v>278</v>
      </c>
      <c r="AP23" s="209" t="s">
        <v>278</v>
      </c>
      <c r="AQ23" s="200" t="s">
        <v>278</v>
      </c>
      <c r="AR23" s="437"/>
    </row>
    <row r="24" spans="1:44" ht="49.5" customHeight="1" x14ac:dyDescent="0.25">
      <c r="A24" s="393"/>
      <c r="B24" s="393"/>
      <c r="C24" s="393"/>
      <c r="D24" s="203" t="s">
        <v>2</v>
      </c>
      <c r="E24" s="148">
        <f>E66</f>
        <v>0</v>
      </c>
      <c r="F24" s="148">
        <f>F66</f>
        <v>0</v>
      </c>
      <c r="G24" s="148"/>
      <c r="H24" s="177" t="s">
        <v>278</v>
      </c>
      <c r="I24" s="177" t="s">
        <v>278</v>
      </c>
      <c r="J24" s="176" t="s">
        <v>278</v>
      </c>
      <c r="K24" s="177" t="s">
        <v>278</v>
      </c>
      <c r="L24" s="176" t="s">
        <v>278</v>
      </c>
      <c r="M24" s="177" t="s">
        <v>278</v>
      </c>
      <c r="N24" s="238" t="s">
        <v>278</v>
      </c>
      <c r="O24" s="239" t="s">
        <v>278</v>
      </c>
      <c r="P24" s="238" t="s">
        <v>278</v>
      </c>
      <c r="Q24" s="177" t="s">
        <v>278</v>
      </c>
      <c r="R24" s="176" t="s">
        <v>278</v>
      </c>
      <c r="S24" s="177" t="s">
        <v>278</v>
      </c>
      <c r="T24" s="261" t="s">
        <v>278</v>
      </c>
      <c r="U24" s="262" t="s">
        <v>278</v>
      </c>
      <c r="V24" s="261" t="s">
        <v>278</v>
      </c>
      <c r="W24" s="177" t="s">
        <v>278</v>
      </c>
      <c r="X24" s="176" t="s">
        <v>278</v>
      </c>
      <c r="Y24" s="177" t="s">
        <v>278</v>
      </c>
      <c r="Z24" s="176" t="s">
        <v>278</v>
      </c>
      <c r="AA24" s="177" t="s">
        <v>278</v>
      </c>
      <c r="AB24" s="176" t="s">
        <v>278</v>
      </c>
      <c r="AC24" s="286" t="s">
        <v>278</v>
      </c>
      <c r="AD24" s="287" t="s">
        <v>278</v>
      </c>
      <c r="AE24" s="286" t="s">
        <v>278</v>
      </c>
      <c r="AF24" s="176" t="s">
        <v>278</v>
      </c>
      <c r="AG24" s="177" t="s">
        <v>278</v>
      </c>
      <c r="AH24" s="176" t="s">
        <v>278</v>
      </c>
      <c r="AI24" s="177" t="s">
        <v>278</v>
      </c>
      <c r="AJ24" s="176" t="s">
        <v>278</v>
      </c>
      <c r="AK24" s="177" t="s">
        <v>278</v>
      </c>
      <c r="AL24" s="176" t="s">
        <v>278</v>
      </c>
      <c r="AM24" s="177" t="s">
        <v>278</v>
      </c>
      <c r="AN24" s="176" t="s">
        <v>278</v>
      </c>
      <c r="AO24" s="177" t="s">
        <v>278</v>
      </c>
      <c r="AP24" s="176" t="s">
        <v>278</v>
      </c>
      <c r="AQ24" s="177" t="s">
        <v>278</v>
      </c>
      <c r="AR24" s="437"/>
    </row>
    <row r="25" spans="1:44" ht="30" customHeight="1" x14ac:dyDescent="0.25">
      <c r="A25" s="393"/>
      <c r="B25" s="393"/>
      <c r="C25" s="393"/>
      <c r="D25" s="207" t="s">
        <v>267</v>
      </c>
      <c r="E25" s="148">
        <f>E67</f>
        <v>42023.539999999994</v>
      </c>
      <c r="F25" s="148">
        <f>F67</f>
        <v>28867.420000000002</v>
      </c>
      <c r="G25" s="148">
        <f>F25*100/E25</f>
        <v>68.69345133703635</v>
      </c>
      <c r="H25" s="177" t="s">
        <v>278</v>
      </c>
      <c r="I25" s="177" t="s">
        <v>278</v>
      </c>
      <c r="J25" s="176" t="s">
        <v>278</v>
      </c>
      <c r="K25" s="177" t="s">
        <v>278</v>
      </c>
      <c r="L25" s="176" t="s">
        <v>278</v>
      </c>
      <c r="M25" s="177" t="s">
        <v>278</v>
      </c>
      <c r="N25" s="238" t="s">
        <v>278</v>
      </c>
      <c r="O25" s="239" t="s">
        <v>278</v>
      </c>
      <c r="P25" s="238" t="s">
        <v>278</v>
      </c>
      <c r="Q25" s="177" t="s">
        <v>278</v>
      </c>
      <c r="R25" s="176" t="s">
        <v>278</v>
      </c>
      <c r="S25" s="177" t="s">
        <v>278</v>
      </c>
      <c r="T25" s="261" t="s">
        <v>278</v>
      </c>
      <c r="U25" s="262" t="s">
        <v>278</v>
      </c>
      <c r="V25" s="261" t="s">
        <v>278</v>
      </c>
      <c r="W25" s="177" t="s">
        <v>278</v>
      </c>
      <c r="X25" s="176" t="s">
        <v>278</v>
      </c>
      <c r="Y25" s="177" t="s">
        <v>278</v>
      </c>
      <c r="Z25" s="176" t="s">
        <v>278</v>
      </c>
      <c r="AA25" s="177" t="s">
        <v>278</v>
      </c>
      <c r="AB25" s="176" t="s">
        <v>278</v>
      </c>
      <c r="AC25" s="286" t="s">
        <v>278</v>
      </c>
      <c r="AD25" s="287" t="s">
        <v>278</v>
      </c>
      <c r="AE25" s="286" t="s">
        <v>278</v>
      </c>
      <c r="AF25" s="176" t="s">
        <v>278</v>
      </c>
      <c r="AG25" s="177" t="s">
        <v>278</v>
      </c>
      <c r="AH25" s="176" t="s">
        <v>278</v>
      </c>
      <c r="AI25" s="177" t="s">
        <v>278</v>
      </c>
      <c r="AJ25" s="176" t="s">
        <v>278</v>
      </c>
      <c r="AK25" s="177" t="s">
        <v>278</v>
      </c>
      <c r="AL25" s="176" t="s">
        <v>278</v>
      </c>
      <c r="AM25" s="177" t="s">
        <v>278</v>
      </c>
      <c r="AN25" s="176" t="s">
        <v>278</v>
      </c>
      <c r="AO25" s="177" t="s">
        <v>278</v>
      </c>
      <c r="AP25" s="176" t="s">
        <v>278</v>
      </c>
      <c r="AQ25" s="177" t="s">
        <v>278</v>
      </c>
      <c r="AR25" s="437"/>
    </row>
    <row r="26" spans="1:44" ht="37.15" customHeight="1" x14ac:dyDescent="0.25">
      <c r="A26" s="394" t="s">
        <v>315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</row>
    <row r="27" spans="1:44" s="245" customFormat="1" ht="22.5" customHeight="1" x14ac:dyDescent="0.25">
      <c r="A27" s="400" t="s">
        <v>1</v>
      </c>
      <c r="B27" s="400" t="s">
        <v>299</v>
      </c>
      <c r="C27" s="401" t="s">
        <v>269</v>
      </c>
      <c r="D27" s="195" t="s">
        <v>41</v>
      </c>
      <c r="E27" s="196">
        <f>E29+E28</f>
        <v>2863.7999999999997</v>
      </c>
      <c r="F27" s="196">
        <f>F28+F29</f>
        <v>1909.34</v>
      </c>
      <c r="G27" s="196">
        <f>IF(F27,F27/E27*100,0)</f>
        <v>66.671555276206433</v>
      </c>
      <c r="H27" s="196">
        <f t="shared" ref="H27:I27" si="178">H29</f>
        <v>0</v>
      </c>
      <c r="I27" s="196">
        <f t="shared" si="178"/>
        <v>0</v>
      </c>
      <c r="J27" s="196">
        <f>IF(I27,I27/H27*100,0)</f>
        <v>0</v>
      </c>
      <c r="K27" s="196">
        <f t="shared" ref="K27:L27" si="179">K29</f>
        <v>238.7</v>
      </c>
      <c r="L27" s="196">
        <f t="shared" si="179"/>
        <v>238.7</v>
      </c>
      <c r="M27" s="196">
        <f t="shared" ref="M27:M29" si="180">IF(L27,L27/K27*100,0)</f>
        <v>100</v>
      </c>
      <c r="N27" s="196">
        <f t="shared" ref="N27:O27" si="181">N29</f>
        <v>238.7</v>
      </c>
      <c r="O27" s="196">
        <f t="shared" si="181"/>
        <v>238.7</v>
      </c>
      <c r="P27" s="196">
        <f t="shared" ref="P27:P29" si="182">IF(O27,O27/N27*100,0)</f>
        <v>100</v>
      </c>
      <c r="Q27" s="196">
        <f t="shared" ref="Q27:R27" si="183">Q29</f>
        <v>238.6</v>
      </c>
      <c r="R27" s="196">
        <f t="shared" si="183"/>
        <v>238.6</v>
      </c>
      <c r="S27" s="196">
        <f t="shared" ref="S27:S29" si="184">IF(R27,R27/Q27*100,0)</f>
        <v>100</v>
      </c>
      <c r="T27" s="253">
        <f t="shared" ref="T27:U27" si="185">T29</f>
        <v>477.5</v>
      </c>
      <c r="U27" s="253">
        <f t="shared" si="185"/>
        <v>238.6</v>
      </c>
      <c r="V27" s="253">
        <f t="shared" ref="V27:V29" si="186">IF(U27,U27/T27*100,0)</f>
        <v>49.968586387434556</v>
      </c>
      <c r="W27" s="196">
        <f t="shared" ref="W27:X27" si="187">W29</f>
        <v>238.7</v>
      </c>
      <c r="X27" s="196">
        <f t="shared" si="187"/>
        <v>238.7</v>
      </c>
      <c r="Y27" s="196">
        <f t="shared" ref="Y27:Y29" si="188">IF(X27,X27/W27*100,0)</f>
        <v>100</v>
      </c>
      <c r="Z27" s="196">
        <f t="shared" ref="Z27:AA27" si="189">Z29</f>
        <v>238.7</v>
      </c>
      <c r="AA27" s="196">
        <f t="shared" si="189"/>
        <v>238.7</v>
      </c>
      <c r="AB27" s="196">
        <f t="shared" ref="AB27:AB29" si="190">IF(AA27,AA27/Z27*100,0)</f>
        <v>100</v>
      </c>
      <c r="AC27" s="278">
        <f t="shared" ref="AC27:AD27" si="191">AC29</f>
        <v>238.7</v>
      </c>
      <c r="AD27" s="278">
        <f t="shared" si="191"/>
        <v>238.64</v>
      </c>
      <c r="AE27" s="278">
        <f t="shared" ref="AE27:AE29" si="192">IF(AD27,AD27/AC27*100,0)</f>
        <v>99.974863845831578</v>
      </c>
      <c r="AF27" s="196">
        <f t="shared" ref="AF27:AG27" si="193">AF29</f>
        <v>238.7</v>
      </c>
      <c r="AG27" s="196">
        <f t="shared" si="193"/>
        <v>238.7</v>
      </c>
      <c r="AH27" s="196">
        <f t="shared" ref="AH27:AH29" si="194">IF(AG27,AG27/AF27*100,0)</f>
        <v>100</v>
      </c>
      <c r="AI27" s="196">
        <f t="shared" ref="AI27:AJ27" si="195">AI29</f>
        <v>238.7</v>
      </c>
      <c r="AJ27" s="196">
        <f t="shared" si="195"/>
        <v>0</v>
      </c>
      <c r="AK27" s="196">
        <f t="shared" ref="AK27:AK29" si="196">IF(AJ27,AJ27/AI27*100,0)</f>
        <v>0</v>
      </c>
      <c r="AL27" s="196">
        <f t="shared" ref="AL27:AM27" si="197">AL29</f>
        <v>238.7</v>
      </c>
      <c r="AM27" s="196">
        <f t="shared" si="197"/>
        <v>0</v>
      </c>
      <c r="AN27" s="196">
        <f t="shared" ref="AN27:AN29" si="198">IF(AM27,AM27/AL27*100,0)</f>
        <v>0</v>
      </c>
      <c r="AO27" s="196">
        <f t="shared" ref="AO27:AP27" si="199">AO29</f>
        <v>238.10000000000002</v>
      </c>
      <c r="AP27" s="196">
        <f t="shared" si="199"/>
        <v>0</v>
      </c>
      <c r="AQ27" s="196">
        <f t="shared" ref="AQ27:AQ29" si="200">IF(AP27,AP27/AO27*100,0)</f>
        <v>0</v>
      </c>
      <c r="AR27" s="402"/>
    </row>
    <row r="28" spans="1:44" ht="55.5" customHeight="1" x14ac:dyDescent="0.25">
      <c r="A28" s="400"/>
      <c r="B28" s="400"/>
      <c r="C28" s="401"/>
      <c r="D28" s="193" t="s">
        <v>2</v>
      </c>
      <c r="E28" s="148">
        <f>H28+K28+N28+Q28+T28+W28+Z28+AC28+AF28+AI28+AL28+AO28</f>
        <v>0</v>
      </c>
      <c r="F28" s="148">
        <f>I28+L28+O28+R28+U28+X28+AA28+AD28+AG28+AJ28+AM28+AP28</f>
        <v>0</v>
      </c>
      <c r="G28" s="148">
        <f t="shared" ref="G28:G35" si="201">IF(F28,F28/E28*100,0)</f>
        <v>0</v>
      </c>
      <c r="H28" s="148">
        <f>H31</f>
        <v>0</v>
      </c>
      <c r="I28" s="148">
        <f>I31</f>
        <v>0</v>
      </c>
      <c r="J28" s="148">
        <f t="shared" ref="J28:J35" si="202">IF(I28,I28/H28*100,0)</f>
        <v>0</v>
      </c>
      <c r="K28" s="148">
        <f t="shared" ref="K28:L28" si="203">K31</f>
        <v>0</v>
      </c>
      <c r="L28" s="148">
        <f t="shared" si="203"/>
        <v>0</v>
      </c>
      <c r="M28" s="148">
        <f t="shared" si="180"/>
        <v>0</v>
      </c>
      <c r="N28" s="233">
        <f t="shared" ref="N28:O28" si="204">N31</f>
        <v>0</v>
      </c>
      <c r="O28" s="233">
        <f t="shared" si="204"/>
        <v>0</v>
      </c>
      <c r="P28" s="233">
        <f t="shared" si="182"/>
        <v>0</v>
      </c>
      <c r="Q28" s="148">
        <f t="shared" ref="Q28:R28" si="205">Q31</f>
        <v>0</v>
      </c>
      <c r="R28" s="148">
        <f t="shared" si="205"/>
        <v>0</v>
      </c>
      <c r="S28" s="148">
        <f t="shared" si="184"/>
        <v>0</v>
      </c>
      <c r="T28" s="254">
        <f t="shared" ref="T28:U28" si="206">T31</f>
        <v>0</v>
      </c>
      <c r="U28" s="254">
        <f t="shared" si="206"/>
        <v>0</v>
      </c>
      <c r="V28" s="254">
        <f t="shared" si="186"/>
        <v>0</v>
      </c>
      <c r="W28" s="148">
        <f t="shared" ref="W28:X28" si="207">W31</f>
        <v>0</v>
      </c>
      <c r="X28" s="148">
        <f t="shared" si="207"/>
        <v>0</v>
      </c>
      <c r="Y28" s="148">
        <f t="shared" si="188"/>
        <v>0</v>
      </c>
      <c r="Z28" s="148">
        <f t="shared" ref="Z28:AA28" si="208">Z31</f>
        <v>0</v>
      </c>
      <c r="AA28" s="148">
        <f t="shared" si="208"/>
        <v>0</v>
      </c>
      <c r="AB28" s="148">
        <f t="shared" si="190"/>
        <v>0</v>
      </c>
      <c r="AC28" s="279">
        <f t="shared" ref="AC28:AD28" si="209">AC31</f>
        <v>0</v>
      </c>
      <c r="AD28" s="279">
        <f t="shared" si="209"/>
        <v>0</v>
      </c>
      <c r="AE28" s="279">
        <f t="shared" si="192"/>
        <v>0</v>
      </c>
      <c r="AF28" s="148">
        <f t="shared" ref="AF28:AG28" si="210">AF31</f>
        <v>0</v>
      </c>
      <c r="AG28" s="148">
        <f t="shared" si="210"/>
        <v>0</v>
      </c>
      <c r="AH28" s="148">
        <f t="shared" si="194"/>
        <v>0</v>
      </c>
      <c r="AI28" s="148">
        <f t="shared" ref="AI28:AJ28" si="211">AI31</f>
        <v>0</v>
      </c>
      <c r="AJ28" s="148">
        <f t="shared" si="211"/>
        <v>0</v>
      </c>
      <c r="AK28" s="148">
        <f t="shared" si="196"/>
        <v>0</v>
      </c>
      <c r="AL28" s="148">
        <f t="shared" ref="AL28:AM28" si="212">AL31</f>
        <v>0</v>
      </c>
      <c r="AM28" s="148">
        <f t="shared" si="212"/>
        <v>0</v>
      </c>
      <c r="AN28" s="148">
        <f t="shared" si="198"/>
        <v>0</v>
      </c>
      <c r="AO28" s="148">
        <f t="shared" ref="AO28:AP28" si="213">AO31</f>
        <v>0</v>
      </c>
      <c r="AP28" s="148">
        <f t="shared" si="213"/>
        <v>0</v>
      </c>
      <c r="AQ28" s="148">
        <f t="shared" si="200"/>
        <v>0</v>
      </c>
      <c r="AR28" s="402"/>
    </row>
    <row r="29" spans="1:44" ht="27" customHeight="1" x14ac:dyDescent="0.25">
      <c r="A29" s="400"/>
      <c r="B29" s="400"/>
      <c r="C29" s="401"/>
      <c r="D29" s="193" t="s">
        <v>267</v>
      </c>
      <c r="E29" s="148">
        <f>H29+K29+N29+Q29+T29+W29+Z29+AC29+AF29+AI29+AL29+AO29</f>
        <v>2863.7999999999997</v>
      </c>
      <c r="F29" s="148">
        <f>I29+L29+O29+R29+U29+X29+AA29+AD29+AG29+AJ29+AM29+AP29</f>
        <v>1909.34</v>
      </c>
      <c r="G29" s="148">
        <f t="shared" si="201"/>
        <v>66.671555276206433</v>
      </c>
      <c r="H29" s="148">
        <f>H32</f>
        <v>0</v>
      </c>
      <c r="I29" s="148">
        <f>I32</f>
        <v>0</v>
      </c>
      <c r="J29" s="148">
        <f t="shared" si="202"/>
        <v>0</v>
      </c>
      <c r="K29" s="148">
        <f>K32</f>
        <v>238.7</v>
      </c>
      <c r="L29" s="148">
        <f t="shared" ref="L29" si="214">L32</f>
        <v>238.7</v>
      </c>
      <c r="M29" s="148">
        <f t="shared" si="180"/>
        <v>100</v>
      </c>
      <c r="N29" s="233">
        <f t="shared" ref="N29:O29" si="215">N32</f>
        <v>238.7</v>
      </c>
      <c r="O29" s="233">
        <f t="shared" si="215"/>
        <v>238.7</v>
      </c>
      <c r="P29" s="233">
        <f t="shared" si="182"/>
        <v>100</v>
      </c>
      <c r="Q29" s="148">
        <f t="shared" ref="Q29:R29" si="216">Q32</f>
        <v>238.6</v>
      </c>
      <c r="R29" s="148">
        <f t="shared" si="216"/>
        <v>238.6</v>
      </c>
      <c r="S29" s="148">
        <f t="shared" si="184"/>
        <v>100</v>
      </c>
      <c r="T29" s="254">
        <f t="shared" ref="T29:U29" si="217">T32</f>
        <v>477.5</v>
      </c>
      <c r="U29" s="254">
        <f t="shared" si="217"/>
        <v>238.6</v>
      </c>
      <c r="V29" s="254">
        <f t="shared" si="186"/>
        <v>49.968586387434556</v>
      </c>
      <c r="W29" s="148">
        <f t="shared" ref="W29:X29" si="218">W32</f>
        <v>238.7</v>
      </c>
      <c r="X29" s="148">
        <f t="shared" si="218"/>
        <v>238.7</v>
      </c>
      <c r="Y29" s="148">
        <f t="shared" si="188"/>
        <v>100</v>
      </c>
      <c r="Z29" s="148">
        <f t="shared" ref="Z29" si="219">Z32</f>
        <v>238.7</v>
      </c>
      <c r="AA29" s="148">
        <v>238.7</v>
      </c>
      <c r="AB29" s="148">
        <f t="shared" si="190"/>
        <v>100</v>
      </c>
      <c r="AC29" s="279">
        <f t="shared" ref="AC29:AD29" si="220">AC32</f>
        <v>238.7</v>
      </c>
      <c r="AD29" s="279">
        <f t="shared" si="220"/>
        <v>238.64</v>
      </c>
      <c r="AE29" s="279">
        <f t="shared" si="192"/>
        <v>99.974863845831578</v>
      </c>
      <c r="AF29" s="148">
        <f t="shared" ref="AF29:AG29" si="221">AF32</f>
        <v>238.7</v>
      </c>
      <c r="AG29" s="148">
        <f t="shared" si="221"/>
        <v>238.7</v>
      </c>
      <c r="AH29" s="148">
        <f t="shared" si="194"/>
        <v>100</v>
      </c>
      <c r="AI29" s="148">
        <f t="shared" ref="AI29:AJ29" si="222">AI32</f>
        <v>238.7</v>
      </c>
      <c r="AJ29" s="148">
        <f t="shared" si="222"/>
        <v>0</v>
      </c>
      <c r="AK29" s="148">
        <f t="shared" si="196"/>
        <v>0</v>
      </c>
      <c r="AL29" s="148">
        <f t="shared" ref="AL29:AM29" si="223">AL32</f>
        <v>238.7</v>
      </c>
      <c r="AM29" s="148">
        <f t="shared" si="223"/>
        <v>0</v>
      </c>
      <c r="AN29" s="148">
        <f t="shared" si="198"/>
        <v>0</v>
      </c>
      <c r="AO29" s="148">
        <f t="shared" ref="AO29:AP29" si="224">AO32</f>
        <v>238.10000000000002</v>
      </c>
      <c r="AP29" s="148">
        <f t="shared" si="224"/>
        <v>0</v>
      </c>
      <c r="AQ29" s="148">
        <f t="shared" si="200"/>
        <v>0</v>
      </c>
      <c r="AR29" s="402"/>
    </row>
    <row r="30" spans="1:44" s="245" customFormat="1" ht="22.5" customHeight="1" x14ac:dyDescent="0.25">
      <c r="A30" s="405" t="s">
        <v>298</v>
      </c>
      <c r="B30" s="406" t="s">
        <v>300</v>
      </c>
      <c r="C30" s="401" t="s">
        <v>269</v>
      </c>
      <c r="D30" s="195" t="s">
        <v>41</v>
      </c>
      <c r="E30" s="196">
        <f>E32+E31</f>
        <v>2863.7999999999997</v>
      </c>
      <c r="F30" s="196">
        <f>F31+F32</f>
        <v>1909.34</v>
      </c>
      <c r="G30" s="196">
        <f t="shared" si="201"/>
        <v>66.671555276206433</v>
      </c>
      <c r="H30" s="196">
        <f t="shared" ref="H30:I30" si="225">H32</f>
        <v>0</v>
      </c>
      <c r="I30" s="196">
        <f t="shared" si="225"/>
        <v>0</v>
      </c>
      <c r="J30" s="196">
        <f t="shared" si="202"/>
        <v>0</v>
      </c>
      <c r="K30" s="196">
        <f t="shared" ref="K30:L30" si="226">K32</f>
        <v>238.7</v>
      </c>
      <c r="L30" s="196">
        <f t="shared" si="226"/>
        <v>238.7</v>
      </c>
      <c r="M30" s="196">
        <f t="shared" ref="M30:M35" si="227">IF(L30,L30/K30*100,0)</f>
        <v>100</v>
      </c>
      <c r="N30" s="196">
        <f t="shared" ref="N30:O30" si="228">N32</f>
        <v>238.7</v>
      </c>
      <c r="O30" s="196">
        <f t="shared" si="228"/>
        <v>238.7</v>
      </c>
      <c r="P30" s="196">
        <f t="shared" ref="P30:P35" si="229">IF(O30,O30/N30*100,0)</f>
        <v>100</v>
      </c>
      <c r="Q30" s="196">
        <f t="shared" ref="Q30:R30" si="230">Q32</f>
        <v>238.6</v>
      </c>
      <c r="R30" s="196">
        <f t="shared" si="230"/>
        <v>238.6</v>
      </c>
      <c r="S30" s="196">
        <f t="shared" ref="S30:S35" si="231">IF(R30,R30/Q30*100,0)</f>
        <v>100</v>
      </c>
      <c r="T30" s="253">
        <f t="shared" ref="T30:U30" si="232">T32</f>
        <v>477.5</v>
      </c>
      <c r="U30" s="253">
        <f t="shared" si="232"/>
        <v>238.6</v>
      </c>
      <c r="V30" s="253">
        <f t="shared" ref="V30:V35" si="233">IF(U30,U30/T30*100,0)</f>
        <v>49.968586387434556</v>
      </c>
      <c r="W30" s="196">
        <f t="shared" ref="W30:X30" si="234">W32</f>
        <v>238.7</v>
      </c>
      <c r="X30" s="196">
        <f t="shared" si="234"/>
        <v>238.7</v>
      </c>
      <c r="Y30" s="196">
        <f t="shared" ref="Y30:Y35" si="235">IF(X30,X30/W30*100,0)</f>
        <v>100</v>
      </c>
      <c r="Z30" s="196">
        <f t="shared" ref="Z30:AA30" si="236">Z32</f>
        <v>238.7</v>
      </c>
      <c r="AA30" s="196">
        <f t="shared" si="236"/>
        <v>238.7</v>
      </c>
      <c r="AB30" s="196">
        <f t="shared" ref="AB30:AB35" si="237">IF(AA30,AA30/Z30*100,0)</f>
        <v>100</v>
      </c>
      <c r="AC30" s="278">
        <f t="shared" ref="AC30:AD30" si="238">AC32</f>
        <v>238.7</v>
      </c>
      <c r="AD30" s="278">
        <f t="shared" si="238"/>
        <v>238.64</v>
      </c>
      <c r="AE30" s="278">
        <f t="shared" ref="AE30:AE35" si="239">IF(AD30,AD30/AC30*100,0)</f>
        <v>99.974863845831578</v>
      </c>
      <c r="AF30" s="196">
        <f t="shared" ref="AF30:AG30" si="240">AF32</f>
        <v>238.7</v>
      </c>
      <c r="AG30" s="196">
        <f t="shared" si="240"/>
        <v>238.7</v>
      </c>
      <c r="AH30" s="196">
        <f t="shared" ref="AH30:AH35" si="241">IF(AG30,AG30/AF30*100,0)</f>
        <v>100</v>
      </c>
      <c r="AI30" s="196">
        <f t="shared" ref="AI30:AJ30" si="242">AI32</f>
        <v>238.7</v>
      </c>
      <c r="AJ30" s="196">
        <f t="shared" si="242"/>
        <v>0</v>
      </c>
      <c r="AK30" s="196">
        <f t="shared" ref="AK30:AK35" si="243">IF(AJ30,AJ30/AI30*100,0)</f>
        <v>0</v>
      </c>
      <c r="AL30" s="196">
        <f t="shared" ref="AL30:AM30" si="244">AL32</f>
        <v>238.7</v>
      </c>
      <c r="AM30" s="196">
        <f t="shared" si="244"/>
        <v>0</v>
      </c>
      <c r="AN30" s="196">
        <f t="shared" ref="AN30:AN35" si="245">IF(AM30,AM30/AL30*100,0)</f>
        <v>0</v>
      </c>
      <c r="AO30" s="196">
        <f t="shared" ref="AO30:AP30" si="246">AO32</f>
        <v>238.10000000000002</v>
      </c>
      <c r="AP30" s="196">
        <f t="shared" si="246"/>
        <v>0</v>
      </c>
      <c r="AQ30" s="196">
        <f t="shared" ref="AQ30:AQ35" si="247">IF(AP30,AP30/AO30*100,0)</f>
        <v>0</v>
      </c>
      <c r="AR30" s="402"/>
    </row>
    <row r="31" spans="1:44" ht="55.5" customHeight="1" x14ac:dyDescent="0.25">
      <c r="A31" s="405"/>
      <c r="B31" s="406"/>
      <c r="C31" s="401"/>
      <c r="D31" s="193" t="s">
        <v>2</v>
      </c>
      <c r="E31" s="148">
        <f>H31+K31+N31+Q31+T31+W31+Z31+AC31+AF31+AI31+AL31+AO31</f>
        <v>0</v>
      </c>
      <c r="F31" s="148">
        <f>I31+L31+O31+R31+U31+X31+AA31+AD31+AG31+AJ31+AM31+AP31</f>
        <v>0</v>
      </c>
      <c r="G31" s="148">
        <f t="shared" si="201"/>
        <v>0</v>
      </c>
      <c r="H31" s="148"/>
      <c r="I31" s="148"/>
      <c r="J31" s="148">
        <f t="shared" si="202"/>
        <v>0</v>
      </c>
      <c r="K31" s="148"/>
      <c r="L31" s="148"/>
      <c r="M31" s="148">
        <f t="shared" si="227"/>
        <v>0</v>
      </c>
      <c r="N31" s="233"/>
      <c r="O31" s="233"/>
      <c r="P31" s="233">
        <f t="shared" si="229"/>
        <v>0</v>
      </c>
      <c r="Q31" s="148"/>
      <c r="R31" s="148"/>
      <c r="S31" s="148">
        <f t="shared" si="231"/>
        <v>0</v>
      </c>
      <c r="T31" s="254"/>
      <c r="U31" s="254"/>
      <c r="V31" s="254">
        <f t="shared" si="233"/>
        <v>0</v>
      </c>
      <c r="W31" s="148"/>
      <c r="X31" s="148"/>
      <c r="Y31" s="148">
        <f t="shared" si="235"/>
        <v>0</v>
      </c>
      <c r="Z31" s="148"/>
      <c r="AA31" s="148"/>
      <c r="AB31" s="148">
        <f t="shared" si="237"/>
        <v>0</v>
      </c>
      <c r="AC31" s="279"/>
      <c r="AD31" s="279"/>
      <c r="AE31" s="279">
        <f t="shared" si="239"/>
        <v>0</v>
      </c>
      <c r="AF31" s="148"/>
      <c r="AG31" s="148"/>
      <c r="AH31" s="148">
        <f t="shared" si="241"/>
        <v>0</v>
      </c>
      <c r="AI31" s="148"/>
      <c r="AJ31" s="148"/>
      <c r="AK31" s="148">
        <f t="shared" si="243"/>
        <v>0</v>
      </c>
      <c r="AL31" s="148"/>
      <c r="AM31" s="148"/>
      <c r="AN31" s="148">
        <f t="shared" si="245"/>
        <v>0</v>
      </c>
      <c r="AO31" s="148"/>
      <c r="AP31" s="148"/>
      <c r="AQ31" s="148">
        <f t="shared" si="247"/>
        <v>0</v>
      </c>
      <c r="AR31" s="402"/>
    </row>
    <row r="32" spans="1:44" ht="24" customHeight="1" x14ac:dyDescent="0.25">
      <c r="A32" s="405"/>
      <c r="B32" s="406"/>
      <c r="C32" s="401"/>
      <c r="D32" s="193" t="s">
        <v>267</v>
      </c>
      <c r="E32" s="148">
        <f>H32+K32+N32+Q32+T32+W32+Z32+AC32+AF32+AI32+AL32+AO32</f>
        <v>2863.7999999999997</v>
      </c>
      <c r="F32" s="148">
        <f>I32+L32+O32+R32+U32+X32+AA32+AD32+AG32+AJ32+AM32+AP32</f>
        <v>1909.34</v>
      </c>
      <c r="G32" s="148">
        <f t="shared" si="201"/>
        <v>66.671555276206433</v>
      </c>
      <c r="H32" s="148">
        <v>0</v>
      </c>
      <c r="I32" s="148">
        <v>0</v>
      </c>
      <c r="J32" s="148">
        <f t="shared" si="202"/>
        <v>0</v>
      </c>
      <c r="K32" s="148">
        <v>238.7</v>
      </c>
      <c r="L32" s="148">
        <v>238.7</v>
      </c>
      <c r="M32" s="148">
        <f t="shared" si="227"/>
        <v>100</v>
      </c>
      <c r="N32" s="233">
        <v>238.7</v>
      </c>
      <c r="O32" s="233">
        <v>238.7</v>
      </c>
      <c r="P32" s="233">
        <f t="shared" si="229"/>
        <v>100</v>
      </c>
      <c r="Q32" s="148">
        <v>238.6</v>
      </c>
      <c r="R32" s="148">
        <v>238.6</v>
      </c>
      <c r="S32" s="148">
        <f t="shared" si="231"/>
        <v>100</v>
      </c>
      <c r="T32" s="254">
        <v>477.5</v>
      </c>
      <c r="U32" s="254">
        <v>238.6</v>
      </c>
      <c r="V32" s="254">
        <f t="shared" si="233"/>
        <v>49.968586387434556</v>
      </c>
      <c r="W32" s="148">
        <v>238.7</v>
      </c>
      <c r="X32" s="148">
        <v>238.7</v>
      </c>
      <c r="Y32" s="148">
        <f t="shared" si="235"/>
        <v>100</v>
      </c>
      <c r="Z32" s="148">
        <v>238.7</v>
      </c>
      <c r="AA32" s="148">
        <v>238.7</v>
      </c>
      <c r="AB32" s="148">
        <f t="shared" si="237"/>
        <v>100</v>
      </c>
      <c r="AC32" s="279">
        <v>238.7</v>
      </c>
      <c r="AD32" s="279">
        <v>238.64</v>
      </c>
      <c r="AE32" s="279">
        <f t="shared" si="239"/>
        <v>99.974863845831578</v>
      </c>
      <c r="AF32" s="148">
        <v>238.7</v>
      </c>
      <c r="AG32" s="148">
        <v>238.7</v>
      </c>
      <c r="AH32" s="148">
        <f t="shared" si="241"/>
        <v>100</v>
      </c>
      <c r="AI32" s="148">
        <v>238.7</v>
      </c>
      <c r="AJ32" s="148"/>
      <c r="AK32" s="148">
        <f t="shared" si="243"/>
        <v>0</v>
      </c>
      <c r="AL32" s="148">
        <v>238.7</v>
      </c>
      <c r="AM32" s="148"/>
      <c r="AN32" s="148">
        <f t="shared" si="245"/>
        <v>0</v>
      </c>
      <c r="AO32" s="148">
        <f>432.1-194</f>
        <v>238.10000000000002</v>
      </c>
      <c r="AP32" s="148">
        <v>0</v>
      </c>
      <c r="AQ32" s="148">
        <f t="shared" si="247"/>
        <v>0</v>
      </c>
      <c r="AR32" s="402"/>
    </row>
    <row r="33" spans="1:44" s="113" customFormat="1" ht="20.25" customHeight="1" x14ac:dyDescent="0.25">
      <c r="A33" s="359" t="s">
        <v>259</v>
      </c>
      <c r="B33" s="360"/>
      <c r="C33" s="361"/>
      <c r="D33" s="128" t="s">
        <v>41</v>
      </c>
      <c r="E33" s="147">
        <f>E35+E34</f>
        <v>2863.7999999999997</v>
      </c>
      <c r="F33" s="147">
        <f t="shared" ref="F33" si="248">F35</f>
        <v>1909.34</v>
      </c>
      <c r="G33" s="147">
        <f t="shared" si="201"/>
        <v>66.671555276206433</v>
      </c>
      <c r="H33" s="147">
        <f>H35</f>
        <v>0</v>
      </c>
      <c r="I33" s="147">
        <f>I35</f>
        <v>0</v>
      </c>
      <c r="J33" s="147">
        <f t="shared" si="202"/>
        <v>0</v>
      </c>
      <c r="K33" s="147">
        <f t="shared" ref="K33:L33" si="249">K35</f>
        <v>238.7</v>
      </c>
      <c r="L33" s="147">
        <f t="shared" si="249"/>
        <v>238.7</v>
      </c>
      <c r="M33" s="147">
        <f t="shared" si="227"/>
        <v>100</v>
      </c>
      <c r="N33" s="147">
        <f t="shared" ref="N33:O33" si="250">N35</f>
        <v>238.7</v>
      </c>
      <c r="O33" s="147">
        <f t="shared" si="250"/>
        <v>238.7</v>
      </c>
      <c r="P33" s="147">
        <f t="shared" si="229"/>
        <v>100</v>
      </c>
      <c r="Q33" s="147">
        <f t="shared" ref="Q33:R33" si="251">Q35</f>
        <v>238.6</v>
      </c>
      <c r="R33" s="147">
        <f t="shared" si="251"/>
        <v>238.6</v>
      </c>
      <c r="S33" s="147">
        <f t="shared" si="231"/>
        <v>100</v>
      </c>
      <c r="T33" s="253">
        <f t="shared" ref="T33:U33" si="252">T35</f>
        <v>477.5</v>
      </c>
      <c r="U33" s="253">
        <f t="shared" si="252"/>
        <v>238.6</v>
      </c>
      <c r="V33" s="253">
        <f t="shared" si="233"/>
        <v>49.968586387434556</v>
      </c>
      <c r="W33" s="147">
        <f t="shared" ref="W33:X33" si="253">W35</f>
        <v>238.7</v>
      </c>
      <c r="X33" s="147">
        <f t="shared" si="253"/>
        <v>238.7</v>
      </c>
      <c r="Y33" s="147">
        <f t="shared" si="235"/>
        <v>100</v>
      </c>
      <c r="Z33" s="147">
        <f t="shared" ref="Z33:AA33" si="254">Z35</f>
        <v>238.7</v>
      </c>
      <c r="AA33" s="147">
        <f t="shared" si="254"/>
        <v>238.7</v>
      </c>
      <c r="AB33" s="147">
        <f t="shared" si="237"/>
        <v>100</v>
      </c>
      <c r="AC33" s="278">
        <f t="shared" ref="AC33:AD33" si="255">AC35</f>
        <v>238.7</v>
      </c>
      <c r="AD33" s="278">
        <f t="shared" si="255"/>
        <v>238.64</v>
      </c>
      <c r="AE33" s="278">
        <f t="shared" si="239"/>
        <v>99.974863845831578</v>
      </c>
      <c r="AF33" s="147">
        <f t="shared" ref="AF33:AG33" si="256">AF35</f>
        <v>238.7</v>
      </c>
      <c r="AG33" s="147">
        <f t="shared" si="256"/>
        <v>238.7</v>
      </c>
      <c r="AH33" s="147">
        <f t="shared" si="241"/>
        <v>100</v>
      </c>
      <c r="AI33" s="147">
        <f t="shared" ref="AI33:AJ33" si="257">AI35</f>
        <v>238.7</v>
      </c>
      <c r="AJ33" s="147">
        <f t="shared" si="257"/>
        <v>0</v>
      </c>
      <c r="AK33" s="147">
        <f t="shared" si="243"/>
        <v>0</v>
      </c>
      <c r="AL33" s="147">
        <f t="shared" ref="AL33:AM33" si="258">AL35</f>
        <v>238.7</v>
      </c>
      <c r="AM33" s="147">
        <f t="shared" si="258"/>
        <v>0</v>
      </c>
      <c r="AN33" s="147">
        <f t="shared" si="245"/>
        <v>0</v>
      </c>
      <c r="AO33" s="147">
        <f t="shared" ref="AO33:AP33" si="259">AO35</f>
        <v>238.10000000000002</v>
      </c>
      <c r="AP33" s="147">
        <f t="shared" si="259"/>
        <v>0</v>
      </c>
      <c r="AQ33" s="147">
        <f t="shared" si="247"/>
        <v>0</v>
      </c>
      <c r="AR33" s="399"/>
    </row>
    <row r="34" spans="1:44" s="113" customFormat="1" ht="56.25" customHeight="1" x14ac:dyDescent="0.25">
      <c r="A34" s="362"/>
      <c r="B34" s="363"/>
      <c r="C34" s="364"/>
      <c r="D34" s="194" t="s">
        <v>2</v>
      </c>
      <c r="E34" s="151">
        <f>K34+Q34+W34+Z34+AI34+H34+N34+T34+AC34+AF34+AL34+AO34</f>
        <v>0</v>
      </c>
      <c r="F34" s="151">
        <f>L34+R34+X34+AA34+AJ34+I34+O34+U34+AD34+AG34+AM34+AP34</f>
        <v>0</v>
      </c>
      <c r="G34" s="151">
        <f t="shared" si="201"/>
        <v>0</v>
      </c>
      <c r="H34" s="151">
        <f>H28</f>
        <v>0</v>
      </c>
      <c r="I34" s="151">
        <f>I28</f>
        <v>0</v>
      </c>
      <c r="J34" s="151">
        <f t="shared" si="202"/>
        <v>0</v>
      </c>
      <c r="K34" s="151">
        <f t="shared" ref="K34:L34" si="260">K28</f>
        <v>0</v>
      </c>
      <c r="L34" s="151">
        <f t="shared" si="260"/>
        <v>0</v>
      </c>
      <c r="M34" s="151">
        <f t="shared" si="227"/>
        <v>0</v>
      </c>
      <c r="N34" s="151">
        <f t="shared" ref="N34:O34" si="261">N28</f>
        <v>0</v>
      </c>
      <c r="O34" s="151">
        <f t="shared" si="261"/>
        <v>0</v>
      </c>
      <c r="P34" s="151">
        <f t="shared" si="229"/>
        <v>0</v>
      </c>
      <c r="Q34" s="151">
        <f t="shared" ref="Q34:R34" si="262">Q28</f>
        <v>0</v>
      </c>
      <c r="R34" s="151">
        <f t="shared" si="262"/>
        <v>0</v>
      </c>
      <c r="S34" s="151">
        <f t="shared" si="231"/>
        <v>0</v>
      </c>
      <c r="T34" s="254">
        <f t="shared" ref="T34:U34" si="263">T28</f>
        <v>0</v>
      </c>
      <c r="U34" s="254">
        <f t="shared" si="263"/>
        <v>0</v>
      </c>
      <c r="V34" s="254">
        <f t="shared" si="233"/>
        <v>0</v>
      </c>
      <c r="W34" s="151">
        <f t="shared" ref="W34:X34" si="264">W28</f>
        <v>0</v>
      </c>
      <c r="X34" s="151">
        <f t="shared" si="264"/>
        <v>0</v>
      </c>
      <c r="Y34" s="151">
        <f t="shared" si="235"/>
        <v>0</v>
      </c>
      <c r="Z34" s="151">
        <f t="shared" ref="Z34:AA34" si="265">Z28</f>
        <v>0</v>
      </c>
      <c r="AA34" s="151">
        <f t="shared" si="265"/>
        <v>0</v>
      </c>
      <c r="AB34" s="151">
        <f t="shared" si="237"/>
        <v>0</v>
      </c>
      <c r="AC34" s="279">
        <f t="shared" ref="AC34:AD34" si="266">AC28</f>
        <v>0</v>
      </c>
      <c r="AD34" s="279">
        <f t="shared" si="266"/>
        <v>0</v>
      </c>
      <c r="AE34" s="279">
        <f t="shared" si="239"/>
        <v>0</v>
      </c>
      <c r="AF34" s="151">
        <f t="shared" ref="AF34:AG34" si="267">AF28</f>
        <v>0</v>
      </c>
      <c r="AG34" s="151">
        <f t="shared" si="267"/>
        <v>0</v>
      </c>
      <c r="AH34" s="151">
        <f t="shared" si="241"/>
        <v>0</v>
      </c>
      <c r="AI34" s="151">
        <f t="shared" ref="AI34:AJ34" si="268">AI28</f>
        <v>0</v>
      </c>
      <c r="AJ34" s="151">
        <f t="shared" si="268"/>
        <v>0</v>
      </c>
      <c r="AK34" s="151">
        <f t="shared" si="243"/>
        <v>0</v>
      </c>
      <c r="AL34" s="151">
        <f t="shared" ref="AL34:AM34" si="269">AL28</f>
        <v>0</v>
      </c>
      <c r="AM34" s="151">
        <f t="shared" si="269"/>
        <v>0</v>
      </c>
      <c r="AN34" s="151">
        <f t="shared" si="245"/>
        <v>0</v>
      </c>
      <c r="AO34" s="151">
        <f t="shared" ref="AO34:AP34" si="270">AO28</f>
        <v>0</v>
      </c>
      <c r="AP34" s="151">
        <f t="shared" si="270"/>
        <v>0</v>
      </c>
      <c r="AQ34" s="151">
        <f t="shared" si="247"/>
        <v>0</v>
      </c>
      <c r="AR34" s="399"/>
    </row>
    <row r="35" spans="1:44" s="113" customFormat="1" ht="29.25" customHeight="1" x14ac:dyDescent="0.25">
      <c r="A35" s="365"/>
      <c r="B35" s="366"/>
      <c r="C35" s="367"/>
      <c r="D35" s="194" t="s">
        <v>267</v>
      </c>
      <c r="E35" s="151">
        <f>K35+Q35+W35+Z35+AI35+H35+N35+T35+AC35+AF35+AL35+AO35</f>
        <v>2863.7999999999997</v>
      </c>
      <c r="F35" s="151">
        <f>L35+R35+X35+AA35+AJ35+I35+O35+U35+AD35+AG35+AM35+AP35</f>
        <v>1909.34</v>
      </c>
      <c r="G35" s="151">
        <f t="shared" si="201"/>
        <v>66.671555276206433</v>
      </c>
      <c r="H35" s="151">
        <f>H29</f>
        <v>0</v>
      </c>
      <c r="I35" s="151">
        <f>I29</f>
        <v>0</v>
      </c>
      <c r="J35" s="151">
        <f t="shared" si="202"/>
        <v>0</v>
      </c>
      <c r="K35" s="151">
        <f t="shared" ref="K35:L35" si="271">K29</f>
        <v>238.7</v>
      </c>
      <c r="L35" s="151">
        <f t="shared" si="271"/>
        <v>238.7</v>
      </c>
      <c r="M35" s="151">
        <f t="shared" si="227"/>
        <v>100</v>
      </c>
      <c r="N35" s="151">
        <f t="shared" ref="N35:O35" si="272">N29</f>
        <v>238.7</v>
      </c>
      <c r="O35" s="151">
        <f t="shared" si="272"/>
        <v>238.7</v>
      </c>
      <c r="P35" s="151">
        <f t="shared" si="229"/>
        <v>100</v>
      </c>
      <c r="Q35" s="151">
        <f t="shared" ref="Q35:R35" si="273">Q29</f>
        <v>238.6</v>
      </c>
      <c r="R35" s="151">
        <f t="shared" si="273"/>
        <v>238.6</v>
      </c>
      <c r="S35" s="151">
        <f t="shared" si="231"/>
        <v>100</v>
      </c>
      <c r="T35" s="254">
        <f t="shared" ref="T35:U35" si="274">T29</f>
        <v>477.5</v>
      </c>
      <c r="U35" s="254">
        <f t="shared" si="274"/>
        <v>238.6</v>
      </c>
      <c r="V35" s="254">
        <f t="shared" si="233"/>
        <v>49.968586387434556</v>
      </c>
      <c r="W35" s="151">
        <f t="shared" ref="W35:X35" si="275">W29</f>
        <v>238.7</v>
      </c>
      <c r="X35" s="151">
        <f t="shared" si="275"/>
        <v>238.7</v>
      </c>
      <c r="Y35" s="151">
        <f t="shared" si="235"/>
        <v>100</v>
      </c>
      <c r="Z35" s="151">
        <f t="shared" ref="Z35:AA35" si="276">Z29</f>
        <v>238.7</v>
      </c>
      <c r="AA35" s="151">
        <f t="shared" si="276"/>
        <v>238.7</v>
      </c>
      <c r="AB35" s="151">
        <f t="shared" si="237"/>
        <v>100</v>
      </c>
      <c r="AC35" s="279">
        <f t="shared" ref="AC35:AD35" si="277">AC29</f>
        <v>238.7</v>
      </c>
      <c r="AD35" s="279">
        <f t="shared" si="277"/>
        <v>238.64</v>
      </c>
      <c r="AE35" s="279">
        <f t="shared" si="239"/>
        <v>99.974863845831578</v>
      </c>
      <c r="AF35" s="151">
        <f t="shared" ref="AF35:AG35" si="278">AF29</f>
        <v>238.7</v>
      </c>
      <c r="AG35" s="151">
        <f t="shared" si="278"/>
        <v>238.7</v>
      </c>
      <c r="AH35" s="151">
        <f t="shared" si="241"/>
        <v>100</v>
      </c>
      <c r="AI35" s="151">
        <f t="shared" ref="AI35:AJ35" si="279">AI29</f>
        <v>238.7</v>
      </c>
      <c r="AJ35" s="151">
        <f t="shared" si="279"/>
        <v>0</v>
      </c>
      <c r="AK35" s="151">
        <f t="shared" si="243"/>
        <v>0</v>
      </c>
      <c r="AL35" s="151">
        <f t="shared" ref="AL35:AM35" si="280">AL29</f>
        <v>238.7</v>
      </c>
      <c r="AM35" s="151">
        <f t="shared" si="280"/>
        <v>0</v>
      </c>
      <c r="AN35" s="151">
        <f t="shared" si="245"/>
        <v>0</v>
      </c>
      <c r="AO35" s="151">
        <f t="shared" ref="AO35:AP35" si="281">AO29</f>
        <v>238.10000000000002</v>
      </c>
      <c r="AP35" s="151">
        <f t="shared" si="281"/>
        <v>0</v>
      </c>
      <c r="AQ35" s="151">
        <f t="shared" si="247"/>
        <v>0</v>
      </c>
      <c r="AR35" s="399"/>
    </row>
    <row r="36" spans="1:44" ht="36.75" customHeight="1" x14ac:dyDescent="0.25">
      <c r="A36" s="396" t="s">
        <v>275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8"/>
    </row>
    <row r="37" spans="1:44" s="245" customFormat="1" ht="22.5" customHeight="1" x14ac:dyDescent="0.25">
      <c r="A37" s="430" t="s">
        <v>6</v>
      </c>
      <c r="B37" s="440" t="s">
        <v>301</v>
      </c>
      <c r="C37" s="403" t="s">
        <v>269</v>
      </c>
      <c r="D37" s="197" t="s">
        <v>41</v>
      </c>
      <c r="E37" s="201">
        <f>H37+K37+N37+Q37+T37+W37+Z37+AC37+AF37+AI37+AL37+AO37</f>
        <v>16430.669999999998</v>
      </c>
      <c r="F37" s="201">
        <f t="shared" ref="F37:F39" si="282">I37+L37+O37+R37+U37+X37+AA37+AD37+AG37+AJ37+AM37+AP37</f>
        <v>2466.5699999999997</v>
      </c>
      <c r="G37" s="198">
        <f t="shared" ref="G37:G63" si="283">IF(F37,F37/E37*100,0)</f>
        <v>15.011986729695137</v>
      </c>
      <c r="H37" s="196">
        <f>H38+H39</f>
        <v>0</v>
      </c>
      <c r="I37" s="196">
        <f>I38+I39</f>
        <v>0</v>
      </c>
      <c r="J37" s="196">
        <f>IF(I37,I37/H37*100,0)</f>
        <v>0</v>
      </c>
      <c r="K37" s="196">
        <f t="shared" ref="K37:L37" si="284">K38+K39</f>
        <v>272.40000000000003</v>
      </c>
      <c r="L37" s="196">
        <f t="shared" si="284"/>
        <v>272.40000000000003</v>
      </c>
      <c r="M37" s="196">
        <f t="shared" ref="M37:M39" si="285">IF(L37,L37/K37*100,0)</f>
        <v>100</v>
      </c>
      <c r="N37" s="196">
        <f t="shared" ref="N37:O37" si="286">N38+N39</f>
        <v>262</v>
      </c>
      <c r="O37" s="196">
        <f t="shared" si="286"/>
        <v>269.24</v>
      </c>
      <c r="P37" s="196">
        <f t="shared" ref="P37:P39" si="287">IF(O37,O37/N37*100,0)</f>
        <v>102.76335877862597</v>
      </c>
      <c r="Q37" s="196">
        <f t="shared" ref="Q37:R37" si="288">Q38+Q39</f>
        <v>267.2</v>
      </c>
      <c r="R37" s="196">
        <f t="shared" si="288"/>
        <v>267.2</v>
      </c>
      <c r="S37" s="196">
        <f t="shared" ref="S37:S39" si="289">IF(R37,R37/Q37*100,0)</f>
        <v>100</v>
      </c>
      <c r="T37" s="253">
        <f t="shared" ref="T37:U37" si="290">T38+T39</f>
        <v>137.1</v>
      </c>
      <c r="U37" s="253">
        <f t="shared" si="290"/>
        <v>287</v>
      </c>
      <c r="V37" s="253">
        <f t="shared" ref="V37:V39" si="291">IF(U37,U37/T37*100,0)</f>
        <v>209.33625091174326</v>
      </c>
      <c r="W37" s="196">
        <f t="shared" ref="W37:X37" si="292">W38+W39</f>
        <v>262.05</v>
      </c>
      <c r="X37" s="196">
        <f t="shared" si="292"/>
        <v>262.05</v>
      </c>
      <c r="Y37" s="196">
        <f t="shared" ref="Y37:Y39" si="293">IF(X37,X37/W37*100,0)</f>
        <v>100</v>
      </c>
      <c r="Z37" s="196">
        <f t="shared" ref="Z37:AA37" si="294">Z38+Z39</f>
        <v>225.29999999999998</v>
      </c>
      <c r="AA37" s="196">
        <f t="shared" si="294"/>
        <v>273.39999999999998</v>
      </c>
      <c r="AB37" s="196">
        <f t="shared" ref="AB37:AB39" si="295">IF(AA37,AA37/Z37*100,0)</f>
        <v>121.34931202840657</v>
      </c>
      <c r="AC37" s="278">
        <f t="shared" ref="AC37:AD37" si="296">AC38+AC39</f>
        <v>567.4799999999999</v>
      </c>
      <c r="AD37" s="278">
        <f t="shared" si="296"/>
        <v>567.50999999999988</v>
      </c>
      <c r="AE37" s="278">
        <f t="shared" ref="AE37:AE39" si="297">IF(AD37,AD37/AC37*100,0)</f>
        <v>100.00528652992176</v>
      </c>
      <c r="AF37" s="196">
        <f t="shared" ref="AF37:AG37" si="298">AF38+AF39</f>
        <v>267.77999999999997</v>
      </c>
      <c r="AG37" s="196">
        <f t="shared" si="298"/>
        <v>267.77</v>
      </c>
      <c r="AH37" s="196">
        <f t="shared" ref="AH37:AH39" si="299">IF(AG37,AG37/AF37*100,0)</f>
        <v>99.996265591156913</v>
      </c>
      <c r="AI37" s="196">
        <f t="shared" ref="AI37:AJ37" si="300">AI38+AI39</f>
        <v>3219.1000000000004</v>
      </c>
      <c r="AJ37" s="196">
        <f t="shared" si="300"/>
        <v>0</v>
      </c>
      <c r="AK37" s="196">
        <f t="shared" ref="AK37:AK39" si="301">IF(AJ37,AJ37/AI37*100,0)</f>
        <v>0</v>
      </c>
      <c r="AL37" s="196">
        <f t="shared" ref="AL37:AM37" si="302">AL38+AL39</f>
        <v>220.5</v>
      </c>
      <c r="AM37" s="196">
        <f t="shared" si="302"/>
        <v>0</v>
      </c>
      <c r="AN37" s="196">
        <f t="shared" ref="AN37:AN39" si="303">IF(AM37,AM37/AL37*100,0)</f>
        <v>0</v>
      </c>
      <c r="AO37" s="196">
        <f t="shared" ref="AO37:AP37" si="304">AO38+AO39</f>
        <v>10729.759999999998</v>
      </c>
      <c r="AP37" s="196">
        <f t="shared" si="304"/>
        <v>0</v>
      </c>
      <c r="AQ37" s="196">
        <f t="shared" ref="AQ37:AQ39" si="305">IF(AP37,AP37/AO37*100,0)</f>
        <v>0</v>
      </c>
      <c r="AR37" s="421"/>
    </row>
    <row r="38" spans="1:44" ht="49.5" customHeight="1" x14ac:dyDescent="0.25">
      <c r="A38" s="431"/>
      <c r="B38" s="441"/>
      <c r="C38" s="404"/>
      <c r="D38" s="115" t="s">
        <v>2</v>
      </c>
      <c r="E38" s="145">
        <f>H38+K38+N38+Q38+T38+W38+Z38+AC38+AF38+AI38+AL38+AO38</f>
        <v>12631.599999999999</v>
      </c>
      <c r="F38" s="145">
        <f t="shared" si="282"/>
        <v>0</v>
      </c>
      <c r="G38" s="149">
        <f t="shared" si="283"/>
        <v>0</v>
      </c>
      <c r="H38" s="145">
        <f>H41+H44+H47+H50+H53+H59++H56</f>
        <v>0</v>
      </c>
      <c r="I38" s="145">
        <f>I41+I44+I47+I50+I53+I59++I56</f>
        <v>0</v>
      </c>
      <c r="J38" s="148">
        <f t="shared" ref="J38:J63" si="306">IF(I38,I38/H38*100,0)</f>
        <v>0</v>
      </c>
      <c r="K38" s="145">
        <f t="shared" ref="K38:L38" si="307">K41+K44+K47+K50+K53+K59++K56</f>
        <v>0</v>
      </c>
      <c r="L38" s="145">
        <f t="shared" si="307"/>
        <v>0</v>
      </c>
      <c r="M38" s="148">
        <f t="shared" si="285"/>
        <v>0</v>
      </c>
      <c r="N38" s="240">
        <f t="shared" ref="N38:O38" si="308">N41+N44+N47+N50+N53+N59++N56</f>
        <v>0</v>
      </c>
      <c r="O38" s="240">
        <f t="shared" si="308"/>
        <v>0</v>
      </c>
      <c r="P38" s="233">
        <f t="shared" si="287"/>
        <v>0</v>
      </c>
      <c r="Q38" s="145">
        <f t="shared" ref="Q38:R38" si="309">Q41+Q44+Q47+Q50+Q53+Q59++Q56</f>
        <v>0</v>
      </c>
      <c r="R38" s="145">
        <f t="shared" si="309"/>
        <v>0</v>
      </c>
      <c r="S38" s="148">
        <f t="shared" si="289"/>
        <v>0</v>
      </c>
      <c r="T38" s="263">
        <f t="shared" ref="T38:U38" si="310">T41+T44+T47+T50+T53+T59++T56</f>
        <v>0</v>
      </c>
      <c r="U38" s="263">
        <f t="shared" si="310"/>
        <v>0</v>
      </c>
      <c r="V38" s="254">
        <f t="shared" si="291"/>
        <v>0</v>
      </c>
      <c r="W38" s="145">
        <v>0</v>
      </c>
      <c r="X38" s="145">
        <f t="shared" ref="X38" si="311">X41+X44+X47+X50+X53+X59++X56</f>
        <v>0</v>
      </c>
      <c r="Y38" s="148">
        <f t="shared" si="293"/>
        <v>0</v>
      </c>
      <c r="Z38" s="145">
        <f t="shared" ref="Z38:AA38" si="312">Z41+Z44+Z47+Z50+Z53+Z59++Z56</f>
        <v>0</v>
      </c>
      <c r="AA38" s="145">
        <f t="shared" si="312"/>
        <v>0</v>
      </c>
      <c r="AB38" s="148">
        <f t="shared" si="295"/>
        <v>0</v>
      </c>
      <c r="AC38" s="288">
        <f t="shared" ref="AC38:AD38" si="313">AC41+AC44+AC47+AC50+AC53+AC59++AC56</f>
        <v>0</v>
      </c>
      <c r="AD38" s="288">
        <f t="shared" si="313"/>
        <v>0</v>
      </c>
      <c r="AE38" s="279">
        <f t="shared" si="297"/>
        <v>0</v>
      </c>
      <c r="AF38" s="145">
        <f t="shared" ref="AF38:AG38" si="314">AF41+AF44+AF47+AF50+AF53+AF59++AF56</f>
        <v>0</v>
      </c>
      <c r="AG38" s="145">
        <f t="shared" si="314"/>
        <v>0</v>
      </c>
      <c r="AH38" s="148">
        <f t="shared" si="299"/>
        <v>0</v>
      </c>
      <c r="AI38" s="145">
        <v>2993.8</v>
      </c>
      <c r="AJ38" s="145">
        <f t="shared" ref="AJ38" si="315">AJ41+AJ44+AJ47+AJ50+AJ53+AJ59++AJ56</f>
        <v>0</v>
      </c>
      <c r="AK38" s="148">
        <f t="shared" si="301"/>
        <v>0</v>
      </c>
      <c r="AL38" s="145">
        <f t="shared" ref="AL38:AM38" si="316">AL41+AL44+AL47+AL50+AL53+AL59++AL56</f>
        <v>0</v>
      </c>
      <c r="AM38" s="145">
        <f t="shared" si="316"/>
        <v>0</v>
      </c>
      <c r="AN38" s="148">
        <f t="shared" si="303"/>
        <v>0</v>
      </c>
      <c r="AO38" s="145">
        <f t="shared" ref="AO38:AP38" si="317">AO41+AO44+AO47+AO50+AO53+AO59++AO56</f>
        <v>9637.7999999999993</v>
      </c>
      <c r="AP38" s="145">
        <f t="shared" si="317"/>
        <v>0</v>
      </c>
      <c r="AQ38" s="148">
        <f t="shared" si="305"/>
        <v>0</v>
      </c>
      <c r="AR38" s="422"/>
    </row>
    <row r="39" spans="1:44" ht="24.75" customHeight="1" x14ac:dyDescent="0.25">
      <c r="A39" s="431"/>
      <c r="B39" s="441"/>
      <c r="C39" s="404"/>
      <c r="D39" s="136" t="s">
        <v>267</v>
      </c>
      <c r="E39" s="145">
        <f>H39+K39+N39+Q39+T39+W39+Z39+AC39+AF39+AI39+AL39+AO39</f>
        <v>3799.0700000000006</v>
      </c>
      <c r="F39" s="145">
        <f t="shared" si="282"/>
        <v>2466.5699999999997</v>
      </c>
      <c r="G39" s="149">
        <f t="shared" si="283"/>
        <v>64.925626534915111</v>
      </c>
      <c r="H39" s="145">
        <f>H42+H45+H48+H51+H54+H60++H57</f>
        <v>0</v>
      </c>
      <c r="I39" s="145">
        <f>I42+I45+I48+I51+I54+I60++I57</f>
        <v>0</v>
      </c>
      <c r="J39" s="148">
        <f t="shared" si="306"/>
        <v>0</v>
      </c>
      <c r="K39" s="145">
        <f t="shared" ref="K39:L39" si="318">K42+K45+K48+K51+K54+K60++K57</f>
        <v>272.40000000000003</v>
      </c>
      <c r="L39" s="145">
        <f t="shared" si="318"/>
        <v>272.40000000000003</v>
      </c>
      <c r="M39" s="148">
        <f t="shared" si="285"/>
        <v>100</v>
      </c>
      <c r="N39" s="240">
        <f t="shared" ref="N39:O39" si="319">N42+N45+N48+N51+N54+N60++N57</f>
        <v>262</v>
      </c>
      <c r="O39" s="240">
        <f t="shared" si="319"/>
        <v>269.24</v>
      </c>
      <c r="P39" s="233">
        <f t="shared" si="287"/>
        <v>102.76335877862597</v>
      </c>
      <c r="Q39" s="145">
        <f t="shared" ref="Q39:R39" si="320">Q42+Q45+Q48+Q51+Q54+Q60++Q57</f>
        <v>267.2</v>
      </c>
      <c r="R39" s="145">
        <f t="shared" si="320"/>
        <v>267.2</v>
      </c>
      <c r="S39" s="148">
        <f t="shared" si="289"/>
        <v>100</v>
      </c>
      <c r="T39" s="263">
        <f t="shared" ref="T39:U39" si="321">T42+T45+T48+T51+T54+T60++T57</f>
        <v>137.1</v>
      </c>
      <c r="U39" s="263">
        <f t="shared" si="321"/>
        <v>287</v>
      </c>
      <c r="V39" s="254">
        <f t="shared" si="291"/>
        <v>209.33625091174326</v>
      </c>
      <c r="W39" s="145">
        <f t="shared" ref="W39:X39" si="322">W42+W45+W48+W51+W54+W60++W57</f>
        <v>262.05</v>
      </c>
      <c r="X39" s="145">
        <f t="shared" si="322"/>
        <v>262.05</v>
      </c>
      <c r="Y39" s="148">
        <f t="shared" si="293"/>
        <v>100</v>
      </c>
      <c r="Z39" s="145">
        <f t="shared" ref="Z39:AA39" si="323">Z42+Z45+Z48+Z51+Z54+Z60++Z57</f>
        <v>225.29999999999998</v>
      </c>
      <c r="AA39" s="145">
        <f t="shared" si="323"/>
        <v>273.39999999999998</v>
      </c>
      <c r="AB39" s="148">
        <f t="shared" si="295"/>
        <v>121.34931202840657</v>
      </c>
      <c r="AC39" s="288">
        <f t="shared" ref="AC39:AD39" si="324">AC42+AC45+AC48+AC51+AC54+AC60++AC57</f>
        <v>567.4799999999999</v>
      </c>
      <c r="AD39" s="288">
        <f t="shared" si="324"/>
        <v>567.50999999999988</v>
      </c>
      <c r="AE39" s="279">
        <f t="shared" si="297"/>
        <v>100.00528652992176</v>
      </c>
      <c r="AF39" s="145">
        <f t="shared" ref="AF39:AG39" si="325">AF42+AF45+AF48+AF51+AF54+AF60++AF57</f>
        <v>267.77999999999997</v>
      </c>
      <c r="AG39" s="145">
        <f t="shared" si="325"/>
        <v>267.77</v>
      </c>
      <c r="AH39" s="148">
        <f t="shared" si="299"/>
        <v>99.996265591156913</v>
      </c>
      <c r="AI39" s="145">
        <f t="shared" ref="AI39:AJ39" si="326">AI42+AI45+AI48+AI51+AI54+AI60++AI57</f>
        <v>225.29999999999998</v>
      </c>
      <c r="AJ39" s="145">
        <f t="shared" si="326"/>
        <v>0</v>
      </c>
      <c r="AK39" s="148">
        <f t="shared" si="301"/>
        <v>0</v>
      </c>
      <c r="AL39" s="145">
        <f t="shared" ref="AL39:AM39" si="327">AL42+AL45+AL48+AL51+AL54+AL60++AL57</f>
        <v>220.5</v>
      </c>
      <c r="AM39" s="145">
        <f t="shared" si="327"/>
        <v>0</v>
      </c>
      <c r="AN39" s="148">
        <f t="shared" si="303"/>
        <v>0</v>
      </c>
      <c r="AO39" s="145">
        <f t="shared" ref="AO39:AP39" si="328">AO42+AO45+AO48+AO51+AO54+AO60++AO57</f>
        <v>1091.96</v>
      </c>
      <c r="AP39" s="145">
        <f t="shared" si="328"/>
        <v>0</v>
      </c>
      <c r="AQ39" s="148">
        <f t="shared" si="305"/>
        <v>0</v>
      </c>
      <c r="AR39" s="422"/>
    </row>
    <row r="40" spans="1:44" s="245" customFormat="1" ht="22.5" customHeight="1" x14ac:dyDescent="0.25">
      <c r="A40" s="391" t="s">
        <v>302</v>
      </c>
      <c r="B40" s="403" t="s">
        <v>303</v>
      </c>
      <c r="C40" s="403" t="s">
        <v>269</v>
      </c>
      <c r="D40" s="197" t="s">
        <v>41</v>
      </c>
      <c r="E40" s="201">
        <f>H40+K40+N40+Q40+T40+W40+Z40+AC40+AF40+AI40+AL40+AO40</f>
        <v>254.06</v>
      </c>
      <c r="F40" s="201">
        <f t="shared" ref="E40:F41" si="329">I40+L40+O40+R40+U40+X40+AA40+AD40+AG40+AJ40+AM40+AP40</f>
        <v>169.44</v>
      </c>
      <c r="G40" s="198">
        <f t="shared" si="283"/>
        <v>66.692907187278593</v>
      </c>
      <c r="H40" s="196">
        <f>SUM(H41:H42)</f>
        <v>0</v>
      </c>
      <c r="I40" s="196">
        <f>SUM(I41:I42)</f>
        <v>0</v>
      </c>
      <c r="J40" s="196">
        <f t="shared" si="306"/>
        <v>0</v>
      </c>
      <c r="K40" s="196">
        <f>SUM(K41:K42)</f>
        <v>21.1</v>
      </c>
      <c r="L40" s="196">
        <f>SUM(L41:L42)</f>
        <v>21.1</v>
      </c>
      <c r="M40" s="196">
        <f t="shared" ref="M40:M42" si="330">IF(L40,L40/K40*100,0)</f>
        <v>100</v>
      </c>
      <c r="N40" s="196">
        <f>SUM(N41:N42)</f>
        <v>21.2</v>
      </c>
      <c r="O40" s="196">
        <f>SUM(O41:O42)</f>
        <v>21.2</v>
      </c>
      <c r="P40" s="196">
        <f t="shared" ref="P40:P42" si="331">IF(O40,O40/N40*100,0)</f>
        <v>100</v>
      </c>
      <c r="Q40" s="196">
        <f>Q42</f>
        <v>21.2</v>
      </c>
      <c r="R40" s="196">
        <f>SUM(R41:R42)</f>
        <v>21.2</v>
      </c>
      <c r="S40" s="196">
        <f t="shared" ref="S40:S42" si="332">IF(R40,R40/Q40*100,0)</f>
        <v>100</v>
      </c>
      <c r="T40" s="253">
        <f>SUM(T41:T42)</f>
        <v>21.2</v>
      </c>
      <c r="U40" s="253">
        <f>SUM(U41:U42)</f>
        <v>21.2</v>
      </c>
      <c r="V40" s="253">
        <f t="shared" ref="V40:V42" si="333">IF(U40,U40/T40*100,0)</f>
        <v>100</v>
      </c>
      <c r="W40" s="196">
        <f>SUM(W41:W42)</f>
        <v>21.2</v>
      </c>
      <c r="X40" s="196">
        <f>SUM(X41:X42)</f>
        <v>21.2</v>
      </c>
      <c r="Y40" s="196">
        <f t="shared" ref="Y40:Y42" si="334">IF(X40,X40/W40*100,0)</f>
        <v>100</v>
      </c>
      <c r="Z40" s="196">
        <f>SUM(Z41:Z42)</f>
        <v>21.2</v>
      </c>
      <c r="AA40" s="196">
        <f>SUM(AA41:AA42)</f>
        <v>21.2</v>
      </c>
      <c r="AB40" s="196">
        <f t="shared" ref="AB40:AB42" si="335">IF(AA40,AA40/Z40*100,0)</f>
        <v>100</v>
      </c>
      <c r="AC40" s="278">
        <f>AC41+AC42</f>
        <v>21.18</v>
      </c>
      <c r="AD40" s="278">
        <f>AD41+AD42</f>
        <v>21.17</v>
      </c>
      <c r="AE40" s="278">
        <f t="shared" ref="AE40:AE42" si="336">IF(AD40,AD40/AC40*100,0)</f>
        <v>99.952785646836645</v>
      </c>
      <c r="AF40" s="196">
        <f>AF42+AF41</f>
        <v>21.18</v>
      </c>
      <c r="AG40" s="196">
        <f>AG42+AG41</f>
        <v>21.17</v>
      </c>
      <c r="AH40" s="196">
        <f t="shared" ref="AH40:AH42" si="337">IF(AG40,AG40/AF40*100,0)</f>
        <v>99.952785646836645</v>
      </c>
      <c r="AI40" s="196">
        <f>AI41+AI42</f>
        <v>21.2</v>
      </c>
      <c r="AJ40" s="196">
        <f>AJ41+AJ42</f>
        <v>0</v>
      </c>
      <c r="AK40" s="196">
        <f t="shared" ref="AK40:AK42" si="338">IF(AJ40,AJ40/AI40*100,0)</f>
        <v>0</v>
      </c>
      <c r="AL40" s="196">
        <f>AL41+AL42</f>
        <v>21.2</v>
      </c>
      <c r="AM40" s="196">
        <f>AM41+AM42</f>
        <v>0</v>
      </c>
      <c r="AN40" s="196">
        <f t="shared" ref="AN40:AN42" si="339">IF(AM40,AM40/AL40*100,0)</f>
        <v>0</v>
      </c>
      <c r="AO40" s="196">
        <f>AO41+AO42</f>
        <v>42.2</v>
      </c>
      <c r="AP40" s="196">
        <f>AP41+AP42</f>
        <v>0</v>
      </c>
      <c r="AQ40" s="196">
        <f t="shared" ref="AQ40:AQ42" si="340">IF(AP40,AP40/AO40*100,0)</f>
        <v>0</v>
      </c>
      <c r="AR40" s="421"/>
    </row>
    <row r="41" spans="1:44" ht="49.5" customHeight="1" x14ac:dyDescent="0.25">
      <c r="A41" s="392"/>
      <c r="B41" s="404"/>
      <c r="C41" s="404"/>
      <c r="D41" s="115" t="s">
        <v>2</v>
      </c>
      <c r="E41" s="145">
        <f t="shared" si="329"/>
        <v>0</v>
      </c>
      <c r="F41" s="145">
        <f t="shared" ref="F41:F48" si="341">I41+L41+O41+R41+U41+X41+AA41+AD41+AG41+AJ41+AM41+AP41</f>
        <v>0</v>
      </c>
      <c r="G41" s="149">
        <f t="shared" si="283"/>
        <v>0</v>
      </c>
      <c r="H41" s="145"/>
      <c r="I41" s="145"/>
      <c r="J41" s="148">
        <f t="shared" si="306"/>
        <v>0</v>
      </c>
      <c r="K41" s="145"/>
      <c r="L41" s="145"/>
      <c r="M41" s="148">
        <f t="shared" si="330"/>
        <v>0</v>
      </c>
      <c r="N41" s="240"/>
      <c r="O41" s="240"/>
      <c r="P41" s="233">
        <f t="shared" si="331"/>
        <v>0</v>
      </c>
      <c r="Q41" s="145"/>
      <c r="R41" s="145"/>
      <c r="S41" s="148">
        <f t="shared" si="332"/>
        <v>0</v>
      </c>
      <c r="T41" s="263"/>
      <c r="U41" s="263"/>
      <c r="V41" s="254">
        <f t="shared" si="333"/>
        <v>0</v>
      </c>
      <c r="W41" s="145"/>
      <c r="X41" s="145"/>
      <c r="Y41" s="148">
        <f t="shared" si="334"/>
        <v>0</v>
      </c>
      <c r="Z41" s="145"/>
      <c r="AA41" s="145"/>
      <c r="AB41" s="148">
        <f t="shared" si="335"/>
        <v>0</v>
      </c>
      <c r="AC41" s="288"/>
      <c r="AD41" s="288"/>
      <c r="AE41" s="279">
        <f t="shared" si="336"/>
        <v>0</v>
      </c>
      <c r="AF41" s="145"/>
      <c r="AG41" s="145"/>
      <c r="AH41" s="148">
        <f t="shared" si="337"/>
        <v>0</v>
      </c>
      <c r="AI41" s="145"/>
      <c r="AJ41" s="145"/>
      <c r="AK41" s="148">
        <f t="shared" si="338"/>
        <v>0</v>
      </c>
      <c r="AL41" s="145"/>
      <c r="AM41" s="145"/>
      <c r="AN41" s="148">
        <f t="shared" si="339"/>
        <v>0</v>
      </c>
      <c r="AO41" s="145"/>
      <c r="AP41" s="145"/>
      <c r="AQ41" s="148">
        <f t="shared" si="340"/>
        <v>0</v>
      </c>
      <c r="AR41" s="422"/>
    </row>
    <row r="42" spans="1:44" ht="21.75" customHeight="1" x14ac:dyDescent="0.25">
      <c r="A42" s="392"/>
      <c r="B42" s="404"/>
      <c r="C42" s="404"/>
      <c r="D42" s="136" t="s">
        <v>267</v>
      </c>
      <c r="E42" s="145">
        <f t="shared" ref="E42:E48" si="342">H42+K42+N42+Q42+T42+W42+Z42+AC42+AF42+AI42+AL42+AO42</f>
        <v>254.06</v>
      </c>
      <c r="F42" s="145">
        <f t="shared" si="341"/>
        <v>169.44</v>
      </c>
      <c r="G42" s="149">
        <f t="shared" si="283"/>
        <v>66.692907187278593</v>
      </c>
      <c r="H42" s="145">
        <v>0</v>
      </c>
      <c r="I42" s="145">
        <v>0</v>
      </c>
      <c r="J42" s="148">
        <f t="shared" si="306"/>
        <v>0</v>
      </c>
      <c r="K42" s="145">
        <v>21.1</v>
      </c>
      <c r="L42" s="145">
        <v>21.1</v>
      </c>
      <c r="M42" s="148">
        <f t="shared" si="330"/>
        <v>100</v>
      </c>
      <c r="N42" s="240">
        <v>21.2</v>
      </c>
      <c r="O42" s="240">
        <v>21.2</v>
      </c>
      <c r="P42" s="233">
        <f t="shared" si="331"/>
        <v>100</v>
      </c>
      <c r="Q42" s="145">
        <v>21.2</v>
      </c>
      <c r="R42" s="145">
        <v>21.2</v>
      </c>
      <c r="S42" s="148">
        <f t="shared" si="332"/>
        <v>100</v>
      </c>
      <c r="T42" s="263">
        <v>21.2</v>
      </c>
      <c r="U42" s="263">
        <v>21.2</v>
      </c>
      <c r="V42" s="254">
        <f t="shared" si="333"/>
        <v>100</v>
      </c>
      <c r="W42" s="145">
        <v>21.2</v>
      </c>
      <c r="X42" s="145">
        <v>21.2</v>
      </c>
      <c r="Y42" s="148">
        <f t="shared" si="334"/>
        <v>100</v>
      </c>
      <c r="Z42" s="145">
        <v>21.2</v>
      </c>
      <c r="AA42" s="145">
        <v>21.2</v>
      </c>
      <c r="AB42" s="148">
        <f t="shared" si="335"/>
        <v>100</v>
      </c>
      <c r="AC42" s="288">
        <v>21.18</v>
      </c>
      <c r="AD42" s="288">
        <v>21.17</v>
      </c>
      <c r="AE42" s="279">
        <f t="shared" si="336"/>
        <v>99.952785646836645</v>
      </c>
      <c r="AF42" s="145">
        <v>21.18</v>
      </c>
      <c r="AG42" s="145">
        <v>21.17</v>
      </c>
      <c r="AH42" s="148">
        <f t="shared" si="337"/>
        <v>99.952785646836645</v>
      </c>
      <c r="AI42" s="145">
        <v>21.2</v>
      </c>
      <c r="AJ42" s="145">
        <v>0</v>
      </c>
      <c r="AK42" s="148">
        <f t="shared" si="338"/>
        <v>0</v>
      </c>
      <c r="AL42" s="145">
        <v>21.2</v>
      </c>
      <c r="AM42" s="145">
        <v>0</v>
      </c>
      <c r="AN42" s="148">
        <f t="shared" si="339"/>
        <v>0</v>
      </c>
      <c r="AO42" s="145">
        <v>42.2</v>
      </c>
      <c r="AP42" s="145">
        <v>0</v>
      </c>
      <c r="AQ42" s="148">
        <f t="shared" si="340"/>
        <v>0</v>
      </c>
      <c r="AR42" s="422"/>
    </row>
    <row r="43" spans="1:44" s="245" customFormat="1" ht="22.5" customHeight="1" x14ac:dyDescent="0.25">
      <c r="A43" s="391" t="s">
        <v>305</v>
      </c>
      <c r="B43" s="403" t="s">
        <v>304</v>
      </c>
      <c r="C43" s="403" t="s">
        <v>269</v>
      </c>
      <c r="D43" s="197" t="s">
        <v>41</v>
      </c>
      <c r="E43" s="201">
        <f t="shared" si="342"/>
        <v>70</v>
      </c>
      <c r="F43" s="201">
        <f t="shared" si="341"/>
        <v>0</v>
      </c>
      <c r="G43" s="198">
        <f t="shared" si="283"/>
        <v>0</v>
      </c>
      <c r="H43" s="196">
        <f>H44+H45</f>
        <v>0</v>
      </c>
      <c r="I43" s="196">
        <f>I44+I45</f>
        <v>0</v>
      </c>
      <c r="J43" s="196">
        <f t="shared" si="306"/>
        <v>0</v>
      </c>
      <c r="K43" s="196">
        <f t="shared" ref="K43:L43" si="343">K44+K45</f>
        <v>0</v>
      </c>
      <c r="L43" s="196">
        <f t="shared" si="343"/>
        <v>0</v>
      </c>
      <c r="M43" s="196">
        <f t="shared" ref="M43:M45" si="344">IF(L43,L43/K43*100,0)</f>
        <v>0</v>
      </c>
      <c r="N43" s="196">
        <f t="shared" ref="N43:O43" si="345">N44+N45</f>
        <v>0</v>
      </c>
      <c r="O43" s="196">
        <f t="shared" si="345"/>
        <v>0</v>
      </c>
      <c r="P43" s="196">
        <f t="shared" ref="P43:P45" si="346">IF(O43,O43/N43*100,0)</f>
        <v>0</v>
      </c>
      <c r="Q43" s="196">
        <f t="shared" ref="Q43:R43" si="347">Q44+Q45</f>
        <v>0</v>
      </c>
      <c r="R43" s="196">
        <f t="shared" si="347"/>
        <v>0</v>
      </c>
      <c r="S43" s="196">
        <f t="shared" ref="S43:S45" si="348">IF(R43,R43/Q43*100,0)</f>
        <v>0</v>
      </c>
      <c r="T43" s="253">
        <f t="shared" ref="T43:U43" si="349">T44+T45</f>
        <v>0</v>
      </c>
      <c r="U43" s="253">
        <f t="shared" si="349"/>
        <v>0</v>
      </c>
      <c r="V43" s="253">
        <f t="shared" ref="V43:V45" si="350">IF(U43,U43/T43*100,0)</f>
        <v>0</v>
      </c>
      <c r="W43" s="196">
        <f t="shared" ref="W43:X43" si="351">W44+W45</f>
        <v>0</v>
      </c>
      <c r="X43" s="196">
        <f t="shared" si="351"/>
        <v>0</v>
      </c>
      <c r="Y43" s="196">
        <f t="shared" ref="Y43:Y45" si="352">IF(X43,X43/W43*100,0)</f>
        <v>0</v>
      </c>
      <c r="Z43" s="196">
        <f t="shared" ref="Z43:AA43" si="353">Z44+Z45</f>
        <v>0</v>
      </c>
      <c r="AA43" s="196">
        <f t="shared" si="353"/>
        <v>0</v>
      </c>
      <c r="AB43" s="196">
        <f t="shared" ref="AB43:AB45" si="354">IF(AA43,AA43/Z43*100,0)</f>
        <v>0</v>
      </c>
      <c r="AC43" s="278">
        <f t="shared" ref="AC43:AD43" si="355">AC44+AC45</f>
        <v>0</v>
      </c>
      <c r="AD43" s="278">
        <f t="shared" si="355"/>
        <v>0</v>
      </c>
      <c r="AE43" s="278">
        <f t="shared" ref="AE43:AE45" si="356">IF(AD43,AD43/AC43*100,0)</f>
        <v>0</v>
      </c>
      <c r="AF43" s="196">
        <f t="shared" ref="AF43:AG43" si="357">AF44+AF45</f>
        <v>0</v>
      </c>
      <c r="AG43" s="196">
        <f t="shared" si="357"/>
        <v>0</v>
      </c>
      <c r="AH43" s="196">
        <f t="shared" ref="AH43:AH45" si="358">IF(AG43,AG43/AF43*100,0)</f>
        <v>0</v>
      </c>
      <c r="AI43" s="196">
        <f t="shared" ref="AI43:AJ43" si="359">AI44+AI45</f>
        <v>0</v>
      </c>
      <c r="AJ43" s="196">
        <f t="shared" si="359"/>
        <v>0</v>
      </c>
      <c r="AK43" s="196">
        <f t="shared" ref="AK43:AK45" si="360">IF(AJ43,AJ43/AI43*100,0)</f>
        <v>0</v>
      </c>
      <c r="AL43" s="196">
        <f t="shared" ref="AL43:AM43" si="361">AL44+AL45</f>
        <v>0</v>
      </c>
      <c r="AM43" s="196">
        <f t="shared" si="361"/>
        <v>0</v>
      </c>
      <c r="AN43" s="196">
        <f t="shared" ref="AN43:AN45" si="362">IF(AM43,AM43/AL43*100,0)</f>
        <v>0</v>
      </c>
      <c r="AO43" s="196">
        <f t="shared" ref="AO43:AP43" si="363">AO44+AO45</f>
        <v>70</v>
      </c>
      <c r="AP43" s="196">
        <f t="shared" si="363"/>
        <v>0</v>
      </c>
      <c r="AQ43" s="196">
        <f t="shared" ref="AQ43:AQ45" si="364">IF(AP43,AP43/AO43*100,0)</f>
        <v>0</v>
      </c>
      <c r="AR43" s="421"/>
    </row>
    <row r="44" spans="1:44" ht="49.5" customHeight="1" x14ac:dyDescent="0.25">
      <c r="A44" s="392"/>
      <c r="B44" s="404"/>
      <c r="C44" s="404"/>
      <c r="D44" s="115" t="s">
        <v>2</v>
      </c>
      <c r="E44" s="145">
        <f t="shared" si="342"/>
        <v>0</v>
      </c>
      <c r="F44" s="145">
        <f t="shared" si="341"/>
        <v>0</v>
      </c>
      <c r="G44" s="149">
        <f t="shared" si="283"/>
        <v>0</v>
      </c>
      <c r="H44" s="145"/>
      <c r="I44" s="145"/>
      <c r="J44" s="148">
        <f t="shared" si="306"/>
        <v>0</v>
      </c>
      <c r="K44" s="145"/>
      <c r="L44" s="145"/>
      <c r="M44" s="148">
        <f t="shared" si="344"/>
        <v>0</v>
      </c>
      <c r="N44" s="240"/>
      <c r="O44" s="240"/>
      <c r="P44" s="233">
        <f t="shared" si="346"/>
        <v>0</v>
      </c>
      <c r="Q44" s="145"/>
      <c r="R44" s="145"/>
      <c r="S44" s="148">
        <f t="shared" si="348"/>
        <v>0</v>
      </c>
      <c r="T44" s="263"/>
      <c r="U44" s="263"/>
      <c r="V44" s="254">
        <f t="shared" si="350"/>
        <v>0</v>
      </c>
      <c r="W44" s="145"/>
      <c r="X44" s="145"/>
      <c r="Y44" s="148">
        <f t="shared" si="352"/>
        <v>0</v>
      </c>
      <c r="Z44" s="145"/>
      <c r="AA44" s="145"/>
      <c r="AB44" s="148">
        <f t="shared" si="354"/>
        <v>0</v>
      </c>
      <c r="AC44" s="288"/>
      <c r="AD44" s="288"/>
      <c r="AE44" s="279">
        <f t="shared" si="356"/>
        <v>0</v>
      </c>
      <c r="AF44" s="145"/>
      <c r="AG44" s="145"/>
      <c r="AH44" s="148">
        <f t="shared" si="358"/>
        <v>0</v>
      </c>
      <c r="AI44" s="145"/>
      <c r="AJ44" s="145"/>
      <c r="AK44" s="148">
        <f t="shared" si="360"/>
        <v>0</v>
      </c>
      <c r="AL44" s="145"/>
      <c r="AM44" s="145"/>
      <c r="AN44" s="148">
        <f t="shared" si="362"/>
        <v>0</v>
      </c>
      <c r="AO44" s="145"/>
      <c r="AP44" s="145"/>
      <c r="AQ44" s="148">
        <f t="shared" si="364"/>
        <v>0</v>
      </c>
      <c r="AR44" s="422"/>
    </row>
    <row r="45" spans="1:44" ht="20.25" customHeight="1" x14ac:dyDescent="0.25">
      <c r="A45" s="392"/>
      <c r="B45" s="404"/>
      <c r="C45" s="404"/>
      <c r="D45" s="136" t="s">
        <v>267</v>
      </c>
      <c r="E45" s="145">
        <f t="shared" si="342"/>
        <v>70</v>
      </c>
      <c r="F45" s="145">
        <f t="shared" si="341"/>
        <v>0</v>
      </c>
      <c r="G45" s="149">
        <f t="shared" si="283"/>
        <v>0</v>
      </c>
      <c r="H45" s="145">
        <v>0</v>
      </c>
      <c r="I45" s="145">
        <v>0</v>
      </c>
      <c r="J45" s="148">
        <f t="shared" si="306"/>
        <v>0</v>
      </c>
      <c r="K45" s="145">
        <v>0</v>
      </c>
      <c r="L45" s="145">
        <v>0</v>
      </c>
      <c r="M45" s="148">
        <f t="shared" si="344"/>
        <v>0</v>
      </c>
      <c r="N45" s="240">
        <v>0</v>
      </c>
      <c r="O45" s="240">
        <v>0</v>
      </c>
      <c r="P45" s="233">
        <f t="shared" si="346"/>
        <v>0</v>
      </c>
      <c r="Q45" s="145">
        <v>0</v>
      </c>
      <c r="R45" s="145">
        <v>0</v>
      </c>
      <c r="S45" s="148">
        <f t="shared" si="348"/>
        <v>0</v>
      </c>
      <c r="T45" s="263">
        <v>0</v>
      </c>
      <c r="U45" s="263">
        <v>0</v>
      </c>
      <c r="V45" s="254">
        <f t="shared" si="350"/>
        <v>0</v>
      </c>
      <c r="W45" s="145">
        <v>0</v>
      </c>
      <c r="X45" s="145">
        <v>0</v>
      </c>
      <c r="Y45" s="148">
        <f t="shared" si="352"/>
        <v>0</v>
      </c>
      <c r="Z45" s="145">
        <v>0</v>
      </c>
      <c r="AA45" s="145">
        <v>0</v>
      </c>
      <c r="AB45" s="148">
        <f t="shared" si="354"/>
        <v>0</v>
      </c>
      <c r="AC45" s="288">
        <v>0</v>
      </c>
      <c r="AD45" s="288">
        <v>0</v>
      </c>
      <c r="AE45" s="279">
        <f t="shared" si="356"/>
        <v>0</v>
      </c>
      <c r="AF45" s="145">
        <v>0</v>
      </c>
      <c r="AG45" s="145">
        <v>0</v>
      </c>
      <c r="AH45" s="148">
        <f t="shared" si="358"/>
        <v>0</v>
      </c>
      <c r="AI45" s="145">
        <v>0</v>
      </c>
      <c r="AJ45" s="145">
        <v>0</v>
      </c>
      <c r="AK45" s="148">
        <f t="shared" si="360"/>
        <v>0</v>
      </c>
      <c r="AL45" s="145">
        <v>0</v>
      </c>
      <c r="AM45" s="145">
        <v>0</v>
      </c>
      <c r="AN45" s="148">
        <f t="shared" si="362"/>
        <v>0</v>
      </c>
      <c r="AO45" s="145">
        <v>70</v>
      </c>
      <c r="AP45" s="145">
        <v>0</v>
      </c>
      <c r="AQ45" s="148">
        <f t="shared" si="364"/>
        <v>0</v>
      </c>
      <c r="AR45" s="422"/>
    </row>
    <row r="46" spans="1:44" s="245" customFormat="1" ht="22.5" customHeight="1" x14ac:dyDescent="0.25">
      <c r="A46" s="391" t="s">
        <v>306</v>
      </c>
      <c r="B46" s="403" t="s">
        <v>307</v>
      </c>
      <c r="C46" s="403" t="s">
        <v>269</v>
      </c>
      <c r="D46" s="197" t="s">
        <v>41</v>
      </c>
      <c r="E46" s="201">
        <f t="shared" si="342"/>
        <v>100</v>
      </c>
      <c r="F46" s="201">
        <f t="shared" si="341"/>
        <v>0</v>
      </c>
      <c r="G46" s="198">
        <f t="shared" ref="G46:G48" si="365">IF(F46,F46/E46*100,0)</f>
        <v>0</v>
      </c>
      <c r="H46" s="196">
        <f>H47+H48</f>
        <v>0</v>
      </c>
      <c r="I46" s="196">
        <f>I47+I48</f>
        <v>0</v>
      </c>
      <c r="J46" s="196">
        <f t="shared" ref="J46:J48" si="366">IF(I46,I46/H46*100,0)</f>
        <v>0</v>
      </c>
      <c r="K46" s="196">
        <f t="shared" ref="K46" si="367">K47+K48</f>
        <v>0</v>
      </c>
      <c r="L46" s="196">
        <f t="shared" ref="L46" si="368">L47+L48</f>
        <v>0</v>
      </c>
      <c r="M46" s="196">
        <f t="shared" ref="M46:M48" si="369">IF(L46,L46/K46*100,0)</f>
        <v>0</v>
      </c>
      <c r="N46" s="196">
        <f t="shared" ref="N46" si="370">N47+N48</f>
        <v>0</v>
      </c>
      <c r="O46" s="196">
        <f t="shared" ref="O46" si="371">O47+O48</f>
        <v>0</v>
      </c>
      <c r="P46" s="196">
        <f t="shared" ref="P46:P48" si="372">IF(O46,O46/N46*100,0)</f>
        <v>0</v>
      </c>
      <c r="Q46" s="196">
        <f t="shared" ref="Q46" si="373">Q47+Q48</f>
        <v>0</v>
      </c>
      <c r="R46" s="196">
        <f t="shared" ref="R46" si="374">R47+R48</f>
        <v>0</v>
      </c>
      <c r="S46" s="196">
        <f t="shared" ref="S46:S48" si="375">IF(R46,R46/Q46*100,0)</f>
        <v>0</v>
      </c>
      <c r="T46" s="253">
        <f t="shared" ref="T46" si="376">T47+T48</f>
        <v>0</v>
      </c>
      <c r="U46" s="253">
        <f t="shared" ref="U46" si="377">U47+U48</f>
        <v>0</v>
      </c>
      <c r="V46" s="253">
        <f t="shared" ref="V46:V48" si="378">IF(U46,U46/T46*100,0)</f>
        <v>0</v>
      </c>
      <c r="W46" s="196">
        <f t="shared" ref="W46" si="379">W47+W48</f>
        <v>0</v>
      </c>
      <c r="X46" s="196">
        <f t="shared" ref="X46" si="380">X47+X48</f>
        <v>0</v>
      </c>
      <c r="Y46" s="196">
        <f t="shared" ref="Y46:Y48" si="381">IF(X46,X46/W46*100,0)</f>
        <v>0</v>
      </c>
      <c r="Z46" s="196">
        <f t="shared" ref="Z46" si="382">Z47+Z48</f>
        <v>0</v>
      </c>
      <c r="AA46" s="196">
        <f t="shared" ref="AA46" si="383">AA47+AA48</f>
        <v>0</v>
      </c>
      <c r="AB46" s="196">
        <f t="shared" ref="AB46:AB48" si="384">IF(AA46,AA46/Z46*100,0)</f>
        <v>0</v>
      </c>
      <c r="AC46" s="278">
        <f t="shared" ref="AC46" si="385">AC47+AC48</f>
        <v>0</v>
      </c>
      <c r="AD46" s="278">
        <f t="shared" ref="AD46" si="386">AD47+AD48</f>
        <v>0</v>
      </c>
      <c r="AE46" s="278">
        <f t="shared" ref="AE46:AE48" si="387">IF(AD46,AD46/AC46*100,0)</f>
        <v>0</v>
      </c>
      <c r="AF46" s="196">
        <f t="shared" ref="AF46" si="388">AF47+AF48</f>
        <v>0</v>
      </c>
      <c r="AG46" s="196">
        <f t="shared" ref="AG46" si="389">AG47+AG48</f>
        <v>0</v>
      </c>
      <c r="AH46" s="196">
        <f t="shared" ref="AH46:AH48" si="390">IF(AG46,AG46/AF46*100,0)</f>
        <v>0</v>
      </c>
      <c r="AI46" s="196">
        <f t="shared" ref="AI46" si="391">AI47+AI48</f>
        <v>0</v>
      </c>
      <c r="AJ46" s="196">
        <f t="shared" ref="AJ46" si="392">AJ47+AJ48</f>
        <v>0</v>
      </c>
      <c r="AK46" s="196">
        <f t="shared" ref="AK46:AK48" si="393">IF(AJ46,AJ46/AI46*100,0)</f>
        <v>0</v>
      </c>
      <c r="AL46" s="196">
        <f t="shared" ref="AL46" si="394">AL47+AL48</f>
        <v>0</v>
      </c>
      <c r="AM46" s="196">
        <f t="shared" ref="AM46" si="395">AM47+AM48</f>
        <v>0</v>
      </c>
      <c r="AN46" s="196">
        <f t="shared" ref="AN46:AN48" si="396">IF(AM46,AM46/AL46*100,0)</f>
        <v>0</v>
      </c>
      <c r="AO46" s="196">
        <f t="shared" ref="AO46" si="397">AO47+AO48</f>
        <v>100</v>
      </c>
      <c r="AP46" s="196">
        <f t="shared" ref="AP46" si="398">AP47+AP48</f>
        <v>0</v>
      </c>
      <c r="AQ46" s="196">
        <f t="shared" ref="AQ46:AQ48" si="399">IF(AP46,AP46/AO46*100,0)</f>
        <v>0</v>
      </c>
      <c r="AR46" s="421"/>
    </row>
    <row r="47" spans="1:44" ht="49.5" customHeight="1" x14ac:dyDescent="0.25">
      <c r="A47" s="392"/>
      <c r="B47" s="404"/>
      <c r="C47" s="404"/>
      <c r="D47" s="115" t="s">
        <v>2</v>
      </c>
      <c r="E47" s="145">
        <f t="shared" si="342"/>
        <v>0</v>
      </c>
      <c r="F47" s="145">
        <f t="shared" si="341"/>
        <v>0</v>
      </c>
      <c r="G47" s="149">
        <f t="shared" si="365"/>
        <v>0</v>
      </c>
      <c r="H47" s="145"/>
      <c r="I47" s="145"/>
      <c r="J47" s="148">
        <f t="shared" si="366"/>
        <v>0</v>
      </c>
      <c r="K47" s="145"/>
      <c r="L47" s="145"/>
      <c r="M47" s="148">
        <f t="shared" si="369"/>
        <v>0</v>
      </c>
      <c r="N47" s="240"/>
      <c r="O47" s="240"/>
      <c r="P47" s="233">
        <f t="shared" si="372"/>
        <v>0</v>
      </c>
      <c r="Q47" s="145"/>
      <c r="R47" s="145"/>
      <c r="S47" s="148">
        <f t="shared" si="375"/>
        <v>0</v>
      </c>
      <c r="T47" s="263"/>
      <c r="U47" s="263"/>
      <c r="V47" s="254">
        <f t="shared" si="378"/>
        <v>0</v>
      </c>
      <c r="W47" s="145"/>
      <c r="X47" s="145"/>
      <c r="Y47" s="148">
        <f t="shared" si="381"/>
        <v>0</v>
      </c>
      <c r="Z47" s="145"/>
      <c r="AA47" s="145"/>
      <c r="AB47" s="148">
        <f t="shared" si="384"/>
        <v>0</v>
      </c>
      <c r="AC47" s="288"/>
      <c r="AD47" s="288"/>
      <c r="AE47" s="279">
        <f t="shared" si="387"/>
        <v>0</v>
      </c>
      <c r="AF47" s="145"/>
      <c r="AG47" s="145"/>
      <c r="AH47" s="148">
        <f t="shared" si="390"/>
        <v>0</v>
      </c>
      <c r="AI47" s="145"/>
      <c r="AJ47" s="145"/>
      <c r="AK47" s="148">
        <f t="shared" si="393"/>
        <v>0</v>
      </c>
      <c r="AL47" s="145"/>
      <c r="AM47" s="145"/>
      <c r="AN47" s="148">
        <f t="shared" si="396"/>
        <v>0</v>
      </c>
      <c r="AO47" s="145"/>
      <c r="AP47" s="145"/>
      <c r="AQ47" s="148">
        <f t="shared" si="399"/>
        <v>0</v>
      </c>
      <c r="AR47" s="422"/>
    </row>
    <row r="48" spans="1:44" ht="21" customHeight="1" x14ac:dyDescent="0.25">
      <c r="A48" s="392"/>
      <c r="B48" s="404"/>
      <c r="C48" s="404"/>
      <c r="D48" s="136" t="s">
        <v>267</v>
      </c>
      <c r="E48" s="145">
        <f t="shared" si="342"/>
        <v>100</v>
      </c>
      <c r="F48" s="145">
        <f t="shared" si="341"/>
        <v>0</v>
      </c>
      <c r="G48" s="149">
        <f t="shared" si="365"/>
        <v>0</v>
      </c>
      <c r="H48" s="145">
        <v>0</v>
      </c>
      <c r="I48" s="145">
        <v>0</v>
      </c>
      <c r="J48" s="148">
        <f t="shared" si="366"/>
        <v>0</v>
      </c>
      <c r="K48" s="145">
        <v>0</v>
      </c>
      <c r="L48" s="145">
        <v>0</v>
      </c>
      <c r="M48" s="148">
        <f t="shared" si="369"/>
        <v>0</v>
      </c>
      <c r="N48" s="240">
        <v>0</v>
      </c>
      <c r="O48" s="240">
        <v>0</v>
      </c>
      <c r="P48" s="233">
        <f t="shared" si="372"/>
        <v>0</v>
      </c>
      <c r="Q48" s="145">
        <v>0</v>
      </c>
      <c r="R48" s="145">
        <v>0</v>
      </c>
      <c r="S48" s="148">
        <f t="shared" si="375"/>
        <v>0</v>
      </c>
      <c r="T48" s="263">
        <v>0</v>
      </c>
      <c r="U48" s="263">
        <v>0</v>
      </c>
      <c r="V48" s="254">
        <f t="shared" si="378"/>
        <v>0</v>
      </c>
      <c r="W48" s="145">
        <v>0</v>
      </c>
      <c r="X48" s="145">
        <v>0</v>
      </c>
      <c r="Y48" s="148">
        <f t="shared" si="381"/>
        <v>0</v>
      </c>
      <c r="Z48" s="145">
        <v>0</v>
      </c>
      <c r="AA48" s="145">
        <v>0</v>
      </c>
      <c r="AB48" s="148">
        <f t="shared" si="384"/>
        <v>0</v>
      </c>
      <c r="AC48" s="288">
        <v>0</v>
      </c>
      <c r="AD48" s="288">
        <v>0</v>
      </c>
      <c r="AE48" s="279">
        <f t="shared" si="387"/>
        <v>0</v>
      </c>
      <c r="AF48" s="145">
        <v>0</v>
      </c>
      <c r="AG48" s="145">
        <v>0</v>
      </c>
      <c r="AH48" s="148">
        <f t="shared" si="390"/>
        <v>0</v>
      </c>
      <c r="AI48" s="145">
        <v>0</v>
      </c>
      <c r="AJ48" s="145">
        <v>0</v>
      </c>
      <c r="AK48" s="148">
        <f t="shared" si="393"/>
        <v>0</v>
      </c>
      <c r="AL48" s="145">
        <v>0</v>
      </c>
      <c r="AM48" s="145">
        <v>0</v>
      </c>
      <c r="AN48" s="148">
        <f t="shared" si="396"/>
        <v>0</v>
      </c>
      <c r="AO48" s="145">
        <v>100</v>
      </c>
      <c r="AP48" s="145">
        <v>0</v>
      </c>
      <c r="AQ48" s="148">
        <f t="shared" si="399"/>
        <v>0</v>
      </c>
      <c r="AR48" s="422"/>
    </row>
    <row r="49" spans="1:44" s="245" customFormat="1" ht="25.5" customHeight="1" x14ac:dyDescent="0.25">
      <c r="A49" s="405" t="s">
        <v>308</v>
      </c>
      <c r="B49" s="423" t="s">
        <v>309</v>
      </c>
      <c r="C49" s="423" t="s">
        <v>269</v>
      </c>
      <c r="D49" s="197" t="s">
        <v>41</v>
      </c>
      <c r="E49" s="201">
        <f t="shared" ref="E49:F51" si="400">AF49+AI49+N49+Z49+W49+T49+Q49+H49+K49+AL49+AO49+AC49</f>
        <v>3290.01</v>
      </c>
      <c r="F49" s="201">
        <f t="shared" si="400"/>
        <v>2297.13</v>
      </c>
      <c r="G49" s="198">
        <f t="shared" si="283"/>
        <v>69.821368324108434</v>
      </c>
      <c r="H49" s="196">
        <f>H50+H51</f>
        <v>0</v>
      </c>
      <c r="I49" s="196">
        <f>I50+I51</f>
        <v>0</v>
      </c>
      <c r="J49" s="196">
        <f t="shared" ref="J49:J51" si="401">IF(I49,I49/H49*100,0)</f>
        <v>0</v>
      </c>
      <c r="K49" s="196">
        <f t="shared" ref="K49" si="402">K50+K51</f>
        <v>251.3</v>
      </c>
      <c r="L49" s="196">
        <f t="shared" ref="L49" si="403">L50+L51</f>
        <v>251.3</v>
      </c>
      <c r="M49" s="196">
        <f t="shared" ref="M49:M51" si="404">IF(L49,L49/K49*100,0)</f>
        <v>100</v>
      </c>
      <c r="N49" s="196">
        <f t="shared" ref="N49" si="405">N50+N51</f>
        <v>240.8</v>
      </c>
      <c r="O49" s="196">
        <f t="shared" ref="O49" si="406">O50+O51</f>
        <v>248.04000000000002</v>
      </c>
      <c r="P49" s="196">
        <f t="shared" ref="P49:P51" si="407">IF(O49,O49/N49*100,0)</f>
        <v>103.00664451827244</v>
      </c>
      <c r="Q49" s="196">
        <f t="shared" ref="Q49" si="408">Q50+Q51</f>
        <v>246</v>
      </c>
      <c r="R49" s="196">
        <f t="shared" ref="R49" si="409">R50+R51</f>
        <v>246</v>
      </c>
      <c r="S49" s="196">
        <f t="shared" ref="S49:S51" si="410">IF(R49,R49/Q49*100,0)</f>
        <v>100</v>
      </c>
      <c r="T49" s="253">
        <f t="shared" ref="T49" si="411">T50+T51</f>
        <v>115.9</v>
      </c>
      <c r="U49" s="253">
        <f t="shared" ref="U49" si="412">U50+U51</f>
        <v>265.8</v>
      </c>
      <c r="V49" s="253">
        <f t="shared" ref="V49:V51" si="413">IF(U49,U49/T49*100,0)</f>
        <v>229.33563416738571</v>
      </c>
      <c r="W49" s="196">
        <f t="shared" ref="W49" si="414">W50+W51</f>
        <v>240.85</v>
      </c>
      <c r="X49" s="196">
        <f t="shared" ref="X49" si="415">X50+X51</f>
        <v>240.85</v>
      </c>
      <c r="Y49" s="196">
        <f t="shared" ref="Y49:Y51" si="416">IF(X49,X49/W49*100,0)</f>
        <v>100</v>
      </c>
      <c r="Z49" s="196">
        <f t="shared" ref="Z49" si="417">Z50+Z51</f>
        <v>204.1</v>
      </c>
      <c r="AA49" s="196">
        <f t="shared" ref="AA49" si="418">AA50+AA51</f>
        <v>252.2</v>
      </c>
      <c r="AB49" s="196">
        <f t="shared" ref="AB49:AB51" si="419">IF(AA49,AA49/Z49*100,0)</f>
        <v>123.56687898089172</v>
      </c>
      <c r="AC49" s="278">
        <f t="shared" ref="AC49" si="420">AC50+AC51</f>
        <v>546.29999999999995</v>
      </c>
      <c r="AD49" s="278">
        <f t="shared" ref="AD49" si="421">AD50+AD51</f>
        <v>546.33999999999992</v>
      </c>
      <c r="AE49" s="278">
        <f t="shared" ref="AE49:AE51" si="422">IF(AD49,AD49/AC49*100,0)</f>
        <v>100.00732198425773</v>
      </c>
      <c r="AF49" s="196">
        <f t="shared" ref="AF49" si="423">AF50+AF51</f>
        <v>246.6</v>
      </c>
      <c r="AG49" s="196">
        <f t="shared" ref="AG49" si="424">AG50+AG51</f>
        <v>246.6</v>
      </c>
      <c r="AH49" s="196">
        <f t="shared" ref="AH49:AH51" si="425">IF(AG49,AG49/AF49*100,0)</f>
        <v>100</v>
      </c>
      <c r="AI49" s="196">
        <f t="shared" ref="AI49" si="426">AI50+AI51</f>
        <v>204.1</v>
      </c>
      <c r="AJ49" s="196">
        <f t="shared" ref="AJ49" si="427">AJ50+AJ51</f>
        <v>0</v>
      </c>
      <c r="AK49" s="196">
        <f t="shared" ref="AK49:AK51" si="428">IF(AJ49,AJ49/AI49*100,0)</f>
        <v>0</v>
      </c>
      <c r="AL49" s="196">
        <f t="shared" ref="AL49" si="429">AL50+AL51</f>
        <v>199.3</v>
      </c>
      <c r="AM49" s="196">
        <f t="shared" ref="AM49" si="430">AM50+AM51</f>
        <v>0</v>
      </c>
      <c r="AN49" s="196">
        <f t="shared" ref="AN49:AN51" si="431">IF(AM49,AM49/AL49*100,0)</f>
        <v>0</v>
      </c>
      <c r="AO49" s="196">
        <f t="shared" ref="AO49" si="432">AO50+AO51</f>
        <v>794.76</v>
      </c>
      <c r="AP49" s="196">
        <f t="shared" ref="AP49" si="433">AP50+AP51</f>
        <v>0</v>
      </c>
      <c r="AQ49" s="196">
        <f t="shared" ref="AQ49:AQ51" si="434">IF(AP49,AP49/AO49*100,0)</f>
        <v>0</v>
      </c>
      <c r="AR49" s="421"/>
    </row>
    <row r="50" spans="1:44" ht="50.25" customHeight="1" x14ac:dyDescent="0.25">
      <c r="A50" s="405"/>
      <c r="B50" s="423"/>
      <c r="C50" s="423"/>
      <c r="D50" s="115" t="s">
        <v>2</v>
      </c>
      <c r="E50" s="145">
        <f t="shared" si="400"/>
        <v>0</v>
      </c>
      <c r="F50" s="145">
        <f t="shared" si="400"/>
        <v>0</v>
      </c>
      <c r="G50" s="149">
        <f t="shared" si="283"/>
        <v>0</v>
      </c>
      <c r="H50" s="145"/>
      <c r="I50" s="145"/>
      <c r="J50" s="148">
        <f t="shared" si="401"/>
        <v>0</v>
      </c>
      <c r="K50" s="145"/>
      <c r="L50" s="145"/>
      <c r="M50" s="148">
        <f t="shared" si="404"/>
        <v>0</v>
      </c>
      <c r="N50" s="240"/>
      <c r="O50" s="240"/>
      <c r="P50" s="233">
        <f t="shared" si="407"/>
        <v>0</v>
      </c>
      <c r="Q50" s="145"/>
      <c r="R50" s="145"/>
      <c r="S50" s="148">
        <f t="shared" si="410"/>
        <v>0</v>
      </c>
      <c r="T50" s="263"/>
      <c r="U50" s="263"/>
      <c r="V50" s="254">
        <f t="shared" si="413"/>
        <v>0</v>
      </c>
      <c r="W50" s="145"/>
      <c r="X50" s="145"/>
      <c r="Y50" s="148">
        <f t="shared" si="416"/>
        <v>0</v>
      </c>
      <c r="Z50" s="145"/>
      <c r="AA50" s="145"/>
      <c r="AB50" s="148">
        <f t="shared" si="419"/>
        <v>0</v>
      </c>
      <c r="AC50" s="288"/>
      <c r="AD50" s="288"/>
      <c r="AE50" s="279">
        <f t="shared" si="422"/>
        <v>0</v>
      </c>
      <c r="AF50" s="145"/>
      <c r="AG50" s="145"/>
      <c r="AH50" s="148">
        <f t="shared" si="425"/>
        <v>0</v>
      </c>
      <c r="AI50" s="145"/>
      <c r="AJ50" s="145"/>
      <c r="AK50" s="148">
        <f t="shared" si="428"/>
        <v>0</v>
      </c>
      <c r="AL50" s="145"/>
      <c r="AM50" s="145"/>
      <c r="AN50" s="148">
        <f t="shared" si="431"/>
        <v>0</v>
      </c>
      <c r="AO50" s="145"/>
      <c r="AP50" s="145"/>
      <c r="AQ50" s="148">
        <f t="shared" si="434"/>
        <v>0</v>
      </c>
      <c r="AR50" s="422"/>
    </row>
    <row r="51" spans="1:44" ht="29.25" customHeight="1" x14ac:dyDescent="0.25">
      <c r="A51" s="405"/>
      <c r="B51" s="423"/>
      <c r="C51" s="423"/>
      <c r="D51" s="136" t="s">
        <v>267</v>
      </c>
      <c r="E51" s="145">
        <f t="shared" si="400"/>
        <v>3290.01</v>
      </c>
      <c r="F51" s="145">
        <f t="shared" si="400"/>
        <v>2297.13</v>
      </c>
      <c r="G51" s="149">
        <f t="shared" si="283"/>
        <v>69.821368324108434</v>
      </c>
      <c r="H51" s="145">
        <v>0</v>
      </c>
      <c r="I51" s="145">
        <v>0</v>
      </c>
      <c r="J51" s="148">
        <f t="shared" si="401"/>
        <v>0</v>
      </c>
      <c r="K51" s="145">
        <v>251.3</v>
      </c>
      <c r="L51" s="145">
        <v>251.3</v>
      </c>
      <c r="M51" s="148">
        <f t="shared" si="404"/>
        <v>100</v>
      </c>
      <c r="N51" s="240">
        <v>240.8</v>
      </c>
      <c r="O51" s="240">
        <f>240.8+7.24</f>
        <v>248.04000000000002</v>
      </c>
      <c r="P51" s="233">
        <f t="shared" si="407"/>
        <v>103.00664451827244</v>
      </c>
      <c r="Q51" s="145">
        <v>246</v>
      </c>
      <c r="R51" s="145">
        <v>246</v>
      </c>
      <c r="S51" s="148">
        <f t="shared" si="410"/>
        <v>100</v>
      </c>
      <c r="T51" s="263">
        <v>115.9</v>
      </c>
      <c r="U51" s="263">
        <v>265.8</v>
      </c>
      <c r="V51" s="254">
        <f t="shared" si="413"/>
        <v>229.33563416738571</v>
      </c>
      <c r="W51" s="145">
        <v>240.85</v>
      </c>
      <c r="X51" s="145">
        <v>240.85</v>
      </c>
      <c r="Y51" s="148">
        <f t="shared" si="416"/>
        <v>100</v>
      </c>
      <c r="Z51" s="145">
        <v>204.1</v>
      </c>
      <c r="AA51" s="145">
        <v>252.2</v>
      </c>
      <c r="AB51" s="148">
        <f t="shared" si="419"/>
        <v>123.56687898089172</v>
      </c>
      <c r="AC51" s="288">
        <f>204.1+200+142.2</f>
        <v>546.29999999999995</v>
      </c>
      <c r="AD51" s="288">
        <f>200+346.34</f>
        <v>546.33999999999992</v>
      </c>
      <c r="AE51" s="279">
        <f t="shared" si="422"/>
        <v>100.00732198425773</v>
      </c>
      <c r="AF51" s="145">
        <f>204.1+42.5</f>
        <v>246.6</v>
      </c>
      <c r="AG51" s="145">
        <v>246.6</v>
      </c>
      <c r="AH51" s="148">
        <f t="shared" si="425"/>
        <v>100</v>
      </c>
      <c r="AI51" s="145">
        <v>204.1</v>
      </c>
      <c r="AJ51" s="145">
        <v>0</v>
      </c>
      <c r="AK51" s="148">
        <f t="shared" si="428"/>
        <v>0</v>
      </c>
      <c r="AL51" s="145">
        <v>199.3</v>
      </c>
      <c r="AM51" s="145">
        <v>0</v>
      </c>
      <c r="AN51" s="148">
        <f t="shared" si="431"/>
        <v>0</v>
      </c>
      <c r="AO51" s="145">
        <f>979.46-42.5-142.2</f>
        <v>794.76</v>
      </c>
      <c r="AP51" s="145">
        <v>0</v>
      </c>
      <c r="AQ51" s="148">
        <f t="shared" si="434"/>
        <v>0</v>
      </c>
      <c r="AR51" s="422"/>
    </row>
    <row r="52" spans="1:44" s="245" customFormat="1" ht="22.5" customHeight="1" x14ac:dyDescent="0.25">
      <c r="A52" s="405" t="s">
        <v>310</v>
      </c>
      <c r="B52" s="423" t="s">
        <v>313</v>
      </c>
      <c r="C52" s="423" t="s">
        <v>269</v>
      </c>
      <c r="D52" s="197" t="s">
        <v>41</v>
      </c>
      <c r="E52" s="201">
        <f t="shared" ref="E52:F53" si="435">AF52+AI52+N52+Z52+W52+T52+Q52+H52+K52+AL52+AO52+AC52</f>
        <v>85</v>
      </c>
      <c r="F52" s="201">
        <f t="shared" si="435"/>
        <v>0</v>
      </c>
      <c r="G52" s="198">
        <f t="shared" ref="G52:G54" si="436">IF(F52,F52/E52*100,0)</f>
        <v>0</v>
      </c>
      <c r="H52" s="196">
        <f>H53+H54</f>
        <v>0</v>
      </c>
      <c r="I52" s="196">
        <f>I53+I54</f>
        <v>0</v>
      </c>
      <c r="J52" s="196">
        <f t="shared" ref="J52:J54" si="437">IF(I52,I52/H52*100,0)</f>
        <v>0</v>
      </c>
      <c r="K52" s="196">
        <f t="shared" ref="K52" si="438">K53+K54</f>
        <v>0</v>
      </c>
      <c r="L52" s="196">
        <f t="shared" ref="L52" si="439">L53+L54</f>
        <v>0</v>
      </c>
      <c r="M52" s="196">
        <f t="shared" ref="M52:M54" si="440">IF(L52,L52/K52*100,0)</f>
        <v>0</v>
      </c>
      <c r="N52" s="196">
        <f t="shared" ref="N52" si="441">N53+N54</f>
        <v>0</v>
      </c>
      <c r="O52" s="196">
        <f t="shared" ref="O52" si="442">O53+O54</f>
        <v>0</v>
      </c>
      <c r="P52" s="196">
        <f t="shared" ref="P52:P54" si="443">IF(O52,O52/N52*100,0)</f>
        <v>0</v>
      </c>
      <c r="Q52" s="196">
        <f t="shared" ref="Q52" si="444">Q53+Q54</f>
        <v>0</v>
      </c>
      <c r="R52" s="196">
        <f t="shared" ref="R52" si="445">R53+R54</f>
        <v>0</v>
      </c>
      <c r="S52" s="196">
        <f t="shared" ref="S52:S54" si="446">IF(R52,R52/Q52*100,0)</f>
        <v>0</v>
      </c>
      <c r="T52" s="253">
        <f t="shared" ref="T52" si="447">T53+T54</f>
        <v>0</v>
      </c>
      <c r="U52" s="253">
        <f t="shared" ref="U52" si="448">U53+U54</f>
        <v>0</v>
      </c>
      <c r="V52" s="253">
        <f t="shared" ref="V52:V54" si="449">IF(U52,U52/T52*100,0)</f>
        <v>0</v>
      </c>
      <c r="W52" s="196">
        <f t="shared" ref="W52" si="450">W53+W54</f>
        <v>0</v>
      </c>
      <c r="X52" s="196">
        <f t="shared" ref="X52" si="451">X53+X54</f>
        <v>0</v>
      </c>
      <c r="Y52" s="196">
        <f t="shared" ref="Y52:Y54" si="452">IF(X52,X52/W52*100,0)</f>
        <v>0</v>
      </c>
      <c r="Z52" s="196">
        <f t="shared" ref="Z52" si="453">Z53+Z54</f>
        <v>0</v>
      </c>
      <c r="AA52" s="196">
        <f t="shared" ref="AA52" si="454">AA53+AA54</f>
        <v>0</v>
      </c>
      <c r="AB52" s="196">
        <f t="shared" ref="AB52:AB54" si="455">IF(AA52,AA52/Z52*100,0)</f>
        <v>0</v>
      </c>
      <c r="AC52" s="278">
        <f t="shared" ref="AC52" si="456">AC53+AC54</f>
        <v>0</v>
      </c>
      <c r="AD52" s="278">
        <f t="shared" ref="AD52" si="457">AD53+AD54</f>
        <v>0</v>
      </c>
      <c r="AE52" s="278">
        <f t="shared" ref="AE52:AE54" si="458">IF(AD52,AD52/AC52*100,0)</f>
        <v>0</v>
      </c>
      <c r="AF52" s="196">
        <f t="shared" ref="AF52" si="459">AF53+AF54</f>
        <v>0</v>
      </c>
      <c r="AG52" s="196">
        <f t="shared" ref="AG52" si="460">AG53+AG54</f>
        <v>0</v>
      </c>
      <c r="AH52" s="196">
        <f t="shared" ref="AH52:AH54" si="461">IF(AG52,AG52/AF52*100,0)</f>
        <v>0</v>
      </c>
      <c r="AI52" s="196">
        <f t="shared" ref="AI52" si="462">AI53+AI54</f>
        <v>0</v>
      </c>
      <c r="AJ52" s="196">
        <f t="shared" ref="AJ52" si="463">AJ53+AJ54</f>
        <v>0</v>
      </c>
      <c r="AK52" s="196">
        <f t="shared" ref="AK52:AK54" si="464">IF(AJ52,AJ52/AI52*100,0)</f>
        <v>0</v>
      </c>
      <c r="AL52" s="196">
        <f t="shared" ref="AL52" si="465">AL53+AL54</f>
        <v>0</v>
      </c>
      <c r="AM52" s="196">
        <f t="shared" ref="AM52" si="466">AM53+AM54</f>
        <v>0</v>
      </c>
      <c r="AN52" s="196">
        <f t="shared" ref="AN52:AN54" si="467">IF(AM52,AM52/AL52*100,0)</f>
        <v>0</v>
      </c>
      <c r="AO52" s="196">
        <f t="shared" ref="AO52" si="468">AO53+AO54</f>
        <v>85</v>
      </c>
      <c r="AP52" s="196">
        <f t="shared" ref="AP52" si="469">AP53+AP54</f>
        <v>0</v>
      </c>
      <c r="AQ52" s="196">
        <f t="shared" ref="AQ52:AQ54" si="470">IF(AP52,AP52/AO52*100,0)</f>
        <v>0</v>
      </c>
      <c r="AR52" s="444"/>
    </row>
    <row r="53" spans="1:44" ht="51.75" customHeight="1" x14ac:dyDescent="0.25">
      <c r="A53" s="405"/>
      <c r="B53" s="423"/>
      <c r="C53" s="423"/>
      <c r="D53" s="115" t="s">
        <v>2</v>
      </c>
      <c r="E53" s="145">
        <f t="shared" si="435"/>
        <v>0</v>
      </c>
      <c r="F53" s="145">
        <f t="shared" ref="F53:F60" si="471">AG53+AJ53+O53+AA53+X53+U53+R53+I53+L53+AM53+AP53+AD53</f>
        <v>0</v>
      </c>
      <c r="G53" s="149">
        <f t="shared" si="436"/>
        <v>0</v>
      </c>
      <c r="H53" s="145"/>
      <c r="I53" s="145"/>
      <c r="J53" s="148">
        <f t="shared" si="437"/>
        <v>0</v>
      </c>
      <c r="K53" s="145"/>
      <c r="L53" s="145"/>
      <c r="M53" s="148">
        <f t="shared" si="440"/>
        <v>0</v>
      </c>
      <c r="N53" s="240"/>
      <c r="O53" s="240"/>
      <c r="P53" s="233">
        <f t="shared" si="443"/>
        <v>0</v>
      </c>
      <c r="Q53" s="145"/>
      <c r="R53" s="145"/>
      <c r="S53" s="148">
        <f t="shared" si="446"/>
        <v>0</v>
      </c>
      <c r="T53" s="263"/>
      <c r="U53" s="263"/>
      <c r="V53" s="254">
        <f t="shared" si="449"/>
        <v>0</v>
      </c>
      <c r="W53" s="145"/>
      <c r="X53" s="145"/>
      <c r="Y53" s="148">
        <f t="shared" si="452"/>
        <v>0</v>
      </c>
      <c r="Z53" s="145"/>
      <c r="AA53" s="145"/>
      <c r="AB53" s="148">
        <f t="shared" si="455"/>
        <v>0</v>
      </c>
      <c r="AC53" s="288"/>
      <c r="AD53" s="288"/>
      <c r="AE53" s="279">
        <f t="shared" si="458"/>
        <v>0</v>
      </c>
      <c r="AF53" s="145"/>
      <c r="AG53" s="145"/>
      <c r="AH53" s="148">
        <f t="shared" si="461"/>
        <v>0</v>
      </c>
      <c r="AI53" s="145"/>
      <c r="AJ53" s="145"/>
      <c r="AK53" s="148">
        <f t="shared" si="464"/>
        <v>0</v>
      </c>
      <c r="AL53" s="145"/>
      <c r="AM53" s="145"/>
      <c r="AN53" s="148">
        <f t="shared" si="467"/>
        <v>0</v>
      </c>
      <c r="AO53" s="145"/>
      <c r="AP53" s="145"/>
      <c r="AQ53" s="148">
        <f t="shared" si="470"/>
        <v>0</v>
      </c>
      <c r="AR53" s="444"/>
    </row>
    <row r="54" spans="1:44" ht="24" customHeight="1" x14ac:dyDescent="0.25">
      <c r="A54" s="405"/>
      <c r="B54" s="423"/>
      <c r="C54" s="423"/>
      <c r="D54" s="136" t="s">
        <v>267</v>
      </c>
      <c r="E54" s="145">
        <f t="shared" ref="E54:E60" si="472">AF54+AI54+N54+Z54+W54+T54+Q54+H54+K54+AL54+AO54+AC54</f>
        <v>85</v>
      </c>
      <c r="F54" s="145">
        <f t="shared" si="471"/>
        <v>0</v>
      </c>
      <c r="G54" s="149">
        <f t="shared" si="436"/>
        <v>0</v>
      </c>
      <c r="H54" s="145">
        <v>0</v>
      </c>
      <c r="I54" s="145">
        <v>0</v>
      </c>
      <c r="J54" s="148">
        <f t="shared" si="437"/>
        <v>0</v>
      </c>
      <c r="K54" s="145">
        <v>0</v>
      </c>
      <c r="L54" s="145">
        <v>0</v>
      </c>
      <c r="M54" s="148">
        <f t="shared" si="440"/>
        <v>0</v>
      </c>
      <c r="N54" s="240">
        <v>0</v>
      </c>
      <c r="O54" s="240">
        <v>0</v>
      </c>
      <c r="P54" s="233">
        <f t="shared" si="443"/>
        <v>0</v>
      </c>
      <c r="Q54" s="145">
        <v>0</v>
      </c>
      <c r="R54" s="145">
        <v>0</v>
      </c>
      <c r="S54" s="148">
        <f t="shared" si="446"/>
        <v>0</v>
      </c>
      <c r="T54" s="263">
        <v>0</v>
      </c>
      <c r="U54" s="263">
        <v>0</v>
      </c>
      <c r="V54" s="254">
        <f t="shared" si="449"/>
        <v>0</v>
      </c>
      <c r="W54" s="145">
        <v>0</v>
      </c>
      <c r="X54" s="145">
        <v>0</v>
      </c>
      <c r="Y54" s="148">
        <f t="shared" si="452"/>
        <v>0</v>
      </c>
      <c r="Z54" s="145">
        <v>0</v>
      </c>
      <c r="AA54" s="145">
        <v>0</v>
      </c>
      <c r="AB54" s="148">
        <f t="shared" si="455"/>
        <v>0</v>
      </c>
      <c r="AC54" s="288">
        <v>0</v>
      </c>
      <c r="AD54" s="288">
        <v>0</v>
      </c>
      <c r="AE54" s="279">
        <f t="shared" si="458"/>
        <v>0</v>
      </c>
      <c r="AF54" s="145">
        <v>0</v>
      </c>
      <c r="AG54" s="145">
        <v>0</v>
      </c>
      <c r="AH54" s="148">
        <f t="shared" si="461"/>
        <v>0</v>
      </c>
      <c r="AI54" s="145">
        <v>0</v>
      </c>
      <c r="AJ54" s="145">
        <v>0</v>
      </c>
      <c r="AK54" s="148">
        <f t="shared" si="464"/>
        <v>0</v>
      </c>
      <c r="AL54" s="145">
        <v>0</v>
      </c>
      <c r="AM54" s="145">
        <v>0</v>
      </c>
      <c r="AN54" s="148">
        <f t="shared" si="467"/>
        <v>0</v>
      </c>
      <c r="AO54" s="145">
        <v>85</v>
      </c>
      <c r="AP54" s="145">
        <v>0</v>
      </c>
      <c r="AQ54" s="148">
        <f t="shared" si="470"/>
        <v>0</v>
      </c>
      <c r="AR54" s="444"/>
    </row>
    <row r="55" spans="1:44" s="245" customFormat="1" ht="31.5" customHeight="1" x14ac:dyDescent="0.25">
      <c r="A55" s="391" t="s">
        <v>311</v>
      </c>
      <c r="B55" s="403" t="s">
        <v>314</v>
      </c>
      <c r="C55" s="403" t="s">
        <v>269</v>
      </c>
      <c r="D55" s="197" t="s">
        <v>41</v>
      </c>
      <c r="E55" s="201">
        <f t="shared" si="472"/>
        <v>2993.8</v>
      </c>
      <c r="F55" s="201">
        <f t="shared" si="471"/>
        <v>0</v>
      </c>
      <c r="G55" s="198">
        <f t="shared" ref="G55:G57" si="473">IF(F55,F55/E55*100,0)</f>
        <v>0</v>
      </c>
      <c r="H55" s="196">
        <f>H56+H57</f>
        <v>0</v>
      </c>
      <c r="I55" s="196">
        <f>I56+I57</f>
        <v>0</v>
      </c>
      <c r="J55" s="196">
        <f t="shared" ref="J55:J57" si="474">IF(I55,I55/H55*100,0)</f>
        <v>0</v>
      </c>
      <c r="K55" s="196">
        <f t="shared" ref="K55" si="475">K56+K57</f>
        <v>0</v>
      </c>
      <c r="L55" s="196">
        <f t="shared" ref="L55" si="476">L56+L57</f>
        <v>0</v>
      </c>
      <c r="M55" s="196">
        <f t="shared" ref="M55:M57" si="477">IF(L55,L55/K55*100,0)</f>
        <v>0</v>
      </c>
      <c r="N55" s="196">
        <f t="shared" ref="N55" si="478">N56+N57</f>
        <v>0</v>
      </c>
      <c r="O55" s="196">
        <f t="shared" ref="O55" si="479">O56+O57</f>
        <v>0</v>
      </c>
      <c r="P55" s="196">
        <f t="shared" ref="P55:P57" si="480">IF(O55,O55/N55*100,0)</f>
        <v>0</v>
      </c>
      <c r="Q55" s="196">
        <f t="shared" ref="Q55" si="481">Q56+Q57</f>
        <v>0</v>
      </c>
      <c r="R55" s="196">
        <f t="shared" ref="R55" si="482">R56+R57</f>
        <v>0</v>
      </c>
      <c r="S55" s="196">
        <f t="shared" ref="S55:S57" si="483">IF(R55,R55/Q55*100,0)</f>
        <v>0</v>
      </c>
      <c r="T55" s="253">
        <f t="shared" ref="T55" si="484">T56+T57</f>
        <v>0</v>
      </c>
      <c r="U55" s="253">
        <f t="shared" ref="U55" si="485">U56+U57</f>
        <v>0</v>
      </c>
      <c r="V55" s="253">
        <f t="shared" ref="V55:V57" si="486">IF(U55,U55/T55*100,0)</f>
        <v>0</v>
      </c>
      <c r="W55" s="196">
        <f t="shared" ref="W55" si="487">W56+W57</f>
        <v>2993.8</v>
      </c>
      <c r="X55" s="196">
        <f t="shared" ref="X55" si="488">X56+X57</f>
        <v>0</v>
      </c>
      <c r="Y55" s="196">
        <f t="shared" ref="Y55:Y57" si="489">IF(X55,X55/W55*100,0)</f>
        <v>0</v>
      </c>
      <c r="Z55" s="196">
        <f t="shared" ref="Z55" si="490">Z56+Z57</f>
        <v>0</v>
      </c>
      <c r="AA55" s="196">
        <f t="shared" ref="AA55" si="491">AA56+AA57</f>
        <v>0</v>
      </c>
      <c r="AB55" s="196">
        <f t="shared" ref="AB55:AB57" si="492">IF(AA55,AA55/Z55*100,0)</f>
        <v>0</v>
      </c>
      <c r="AC55" s="278">
        <f t="shared" ref="AC55" si="493">AC56+AC57</f>
        <v>0</v>
      </c>
      <c r="AD55" s="278">
        <f t="shared" ref="AD55" si="494">AD56+AD57</f>
        <v>0</v>
      </c>
      <c r="AE55" s="278">
        <f t="shared" ref="AE55:AE57" si="495">IF(AD55,AD55/AC55*100,0)</f>
        <v>0</v>
      </c>
      <c r="AF55" s="196">
        <f t="shared" ref="AF55" si="496">AF56+AF57</f>
        <v>0</v>
      </c>
      <c r="AG55" s="196">
        <f t="shared" ref="AG55" si="497">AG56+AG57</f>
        <v>0</v>
      </c>
      <c r="AH55" s="196">
        <f t="shared" ref="AH55:AH57" si="498">IF(AG55,AG55/AF55*100,0)</f>
        <v>0</v>
      </c>
      <c r="AI55" s="196">
        <f t="shared" ref="AI55" si="499">AI56+AI57</f>
        <v>0</v>
      </c>
      <c r="AJ55" s="196">
        <f t="shared" ref="AJ55" si="500">AJ56+AJ57</f>
        <v>0</v>
      </c>
      <c r="AK55" s="196">
        <f t="shared" ref="AK55:AK57" si="501">IF(AJ55,AJ55/AI55*100,0)</f>
        <v>0</v>
      </c>
      <c r="AL55" s="196">
        <f t="shared" ref="AL55" si="502">AL56+AL57</f>
        <v>0</v>
      </c>
      <c r="AM55" s="196">
        <f t="shared" ref="AM55" si="503">AM56+AM57</f>
        <v>0</v>
      </c>
      <c r="AN55" s="196">
        <f t="shared" ref="AN55:AN57" si="504">IF(AM55,AM55/AL55*100,0)</f>
        <v>0</v>
      </c>
      <c r="AO55" s="196">
        <f t="shared" ref="AO55" si="505">AO56+AO57</f>
        <v>0</v>
      </c>
      <c r="AP55" s="196">
        <f t="shared" ref="AP55" si="506">AP56+AP57</f>
        <v>0</v>
      </c>
      <c r="AQ55" s="196">
        <f t="shared" ref="AQ55:AQ57" si="507">IF(AP55,AP55/AO55*100,0)</f>
        <v>0</v>
      </c>
      <c r="AR55" s="443"/>
    </row>
    <row r="56" spans="1:44" ht="49.5" customHeight="1" x14ac:dyDescent="0.25">
      <c r="A56" s="392"/>
      <c r="B56" s="404"/>
      <c r="C56" s="404"/>
      <c r="D56" s="115" t="s">
        <v>2</v>
      </c>
      <c r="E56" s="145">
        <f t="shared" si="472"/>
        <v>2993.8</v>
      </c>
      <c r="F56" s="145">
        <f t="shared" si="471"/>
        <v>0</v>
      </c>
      <c r="G56" s="149">
        <f t="shared" si="473"/>
        <v>0</v>
      </c>
      <c r="H56" s="145"/>
      <c r="I56" s="145"/>
      <c r="J56" s="148">
        <f t="shared" si="474"/>
        <v>0</v>
      </c>
      <c r="K56" s="145"/>
      <c r="L56" s="145"/>
      <c r="M56" s="148">
        <f t="shared" si="477"/>
        <v>0</v>
      </c>
      <c r="N56" s="240"/>
      <c r="O56" s="240"/>
      <c r="P56" s="233">
        <f t="shared" si="480"/>
        <v>0</v>
      </c>
      <c r="Q56" s="145"/>
      <c r="R56" s="145"/>
      <c r="S56" s="148">
        <f t="shared" si="483"/>
        <v>0</v>
      </c>
      <c r="T56" s="263"/>
      <c r="U56" s="263"/>
      <c r="V56" s="254">
        <f t="shared" si="486"/>
        <v>0</v>
      </c>
      <c r="W56" s="145">
        <v>2993.8</v>
      </c>
      <c r="X56" s="145"/>
      <c r="Y56" s="148">
        <f t="shared" si="489"/>
        <v>0</v>
      </c>
      <c r="Z56" s="145"/>
      <c r="AA56" s="145"/>
      <c r="AB56" s="148">
        <f t="shared" si="492"/>
        <v>0</v>
      </c>
      <c r="AC56" s="288"/>
      <c r="AD56" s="288"/>
      <c r="AE56" s="279">
        <f t="shared" si="495"/>
        <v>0</v>
      </c>
      <c r="AF56" s="145"/>
      <c r="AG56" s="145"/>
      <c r="AH56" s="148">
        <f t="shared" si="498"/>
        <v>0</v>
      </c>
      <c r="AI56" s="145"/>
      <c r="AJ56" s="145"/>
      <c r="AK56" s="148">
        <f t="shared" si="501"/>
        <v>0</v>
      </c>
      <c r="AL56" s="145"/>
      <c r="AM56" s="145"/>
      <c r="AN56" s="148">
        <f t="shared" si="504"/>
        <v>0</v>
      </c>
      <c r="AO56" s="145"/>
      <c r="AP56" s="145"/>
      <c r="AQ56" s="148">
        <f t="shared" si="507"/>
        <v>0</v>
      </c>
      <c r="AR56" s="443"/>
    </row>
    <row r="57" spans="1:44" ht="24.75" customHeight="1" x14ac:dyDescent="0.25">
      <c r="A57" s="392"/>
      <c r="B57" s="404"/>
      <c r="C57" s="404"/>
      <c r="D57" s="136" t="s">
        <v>267</v>
      </c>
      <c r="E57" s="145">
        <f t="shared" si="472"/>
        <v>0</v>
      </c>
      <c r="F57" s="145">
        <f t="shared" si="471"/>
        <v>0</v>
      </c>
      <c r="G57" s="149">
        <f t="shared" si="473"/>
        <v>0</v>
      </c>
      <c r="H57" s="145">
        <v>0</v>
      </c>
      <c r="I57" s="145">
        <v>0</v>
      </c>
      <c r="J57" s="148">
        <f t="shared" si="474"/>
        <v>0</v>
      </c>
      <c r="K57" s="145">
        <v>0</v>
      </c>
      <c r="L57" s="145">
        <v>0</v>
      </c>
      <c r="M57" s="148">
        <f t="shared" si="477"/>
        <v>0</v>
      </c>
      <c r="N57" s="240">
        <v>0</v>
      </c>
      <c r="O57" s="240">
        <v>0</v>
      </c>
      <c r="P57" s="233">
        <f t="shared" si="480"/>
        <v>0</v>
      </c>
      <c r="Q57" s="145">
        <v>0</v>
      </c>
      <c r="R57" s="145">
        <v>0</v>
      </c>
      <c r="S57" s="148">
        <f t="shared" si="483"/>
        <v>0</v>
      </c>
      <c r="T57" s="263">
        <v>0</v>
      </c>
      <c r="U57" s="263">
        <v>0</v>
      </c>
      <c r="V57" s="254">
        <f t="shared" si="486"/>
        <v>0</v>
      </c>
      <c r="W57" s="145">
        <v>0</v>
      </c>
      <c r="X57" s="145">
        <v>0</v>
      </c>
      <c r="Y57" s="148">
        <f t="shared" si="489"/>
        <v>0</v>
      </c>
      <c r="Z57" s="145">
        <v>0</v>
      </c>
      <c r="AA57" s="145">
        <v>0</v>
      </c>
      <c r="AB57" s="148">
        <f t="shared" si="492"/>
        <v>0</v>
      </c>
      <c r="AC57" s="288">
        <v>0</v>
      </c>
      <c r="AD57" s="288">
        <v>0</v>
      </c>
      <c r="AE57" s="279">
        <f t="shared" si="495"/>
        <v>0</v>
      </c>
      <c r="AF57" s="145">
        <v>0</v>
      </c>
      <c r="AG57" s="145">
        <v>0</v>
      </c>
      <c r="AH57" s="148">
        <f t="shared" si="498"/>
        <v>0</v>
      </c>
      <c r="AI57" s="145">
        <v>0</v>
      </c>
      <c r="AJ57" s="145">
        <v>0</v>
      </c>
      <c r="AK57" s="148">
        <f t="shared" si="501"/>
        <v>0</v>
      </c>
      <c r="AL57" s="145">
        <v>0</v>
      </c>
      <c r="AM57" s="145">
        <v>0</v>
      </c>
      <c r="AN57" s="148">
        <f t="shared" si="504"/>
        <v>0</v>
      </c>
      <c r="AO57" s="145">
        <v>0</v>
      </c>
      <c r="AP57" s="145">
        <v>0</v>
      </c>
      <c r="AQ57" s="148">
        <f t="shared" si="507"/>
        <v>0</v>
      </c>
      <c r="AR57" s="443"/>
    </row>
    <row r="58" spans="1:44" s="245" customFormat="1" ht="25.5" customHeight="1" x14ac:dyDescent="0.25">
      <c r="A58" s="405" t="s">
        <v>312</v>
      </c>
      <c r="B58" s="423" t="s">
        <v>320</v>
      </c>
      <c r="C58" s="423" t="s">
        <v>269</v>
      </c>
      <c r="D58" s="204" t="s">
        <v>41</v>
      </c>
      <c r="E58" s="201">
        <f t="shared" si="472"/>
        <v>9637.7999999999993</v>
      </c>
      <c r="F58" s="201">
        <f t="shared" si="471"/>
        <v>0</v>
      </c>
      <c r="G58" s="198">
        <f t="shared" ref="G58:G60" si="508">IF(F58,F58/E58*100,0)</f>
        <v>0</v>
      </c>
      <c r="H58" s="196">
        <f>H59+H60</f>
        <v>0</v>
      </c>
      <c r="I58" s="196">
        <f>I59+I60</f>
        <v>0</v>
      </c>
      <c r="J58" s="196">
        <f t="shared" ref="J58:J60" si="509">IF(I58,I58/H58*100,0)</f>
        <v>0</v>
      </c>
      <c r="K58" s="196">
        <f t="shared" ref="K58" si="510">K59+K60</f>
        <v>0</v>
      </c>
      <c r="L58" s="196">
        <f t="shared" ref="L58" si="511">L59+L60</f>
        <v>0</v>
      </c>
      <c r="M58" s="196">
        <f t="shared" ref="M58:M63" si="512">IF(L58,L58/K58*100,0)</f>
        <v>0</v>
      </c>
      <c r="N58" s="196">
        <f t="shared" ref="N58" si="513">N59+N60</f>
        <v>0</v>
      </c>
      <c r="O58" s="196">
        <f t="shared" ref="O58" si="514">O59+O60</f>
        <v>0</v>
      </c>
      <c r="P58" s="196">
        <f t="shared" ref="P58:P63" si="515">IF(O58,O58/N58*100,0)</f>
        <v>0</v>
      </c>
      <c r="Q58" s="196">
        <f t="shared" ref="Q58" si="516">Q59+Q60</f>
        <v>0</v>
      </c>
      <c r="R58" s="196">
        <f t="shared" ref="R58" si="517">R59+R60</f>
        <v>0</v>
      </c>
      <c r="S58" s="196">
        <f t="shared" ref="S58:S63" si="518">IF(R58,R58/Q58*100,0)</f>
        <v>0</v>
      </c>
      <c r="T58" s="253">
        <f t="shared" ref="T58" si="519">T59+T60</f>
        <v>0</v>
      </c>
      <c r="U58" s="253">
        <f t="shared" ref="U58" si="520">U59+U60</f>
        <v>0</v>
      </c>
      <c r="V58" s="253">
        <f t="shared" ref="V58:V63" si="521">IF(U58,U58/T58*100,0)</f>
        <v>0</v>
      </c>
      <c r="W58" s="196">
        <f t="shared" ref="W58" si="522">W59+W60</f>
        <v>0</v>
      </c>
      <c r="X58" s="196">
        <f t="shared" ref="X58" si="523">X59+X60</f>
        <v>0</v>
      </c>
      <c r="Y58" s="196">
        <f t="shared" ref="Y58:Y63" si="524">IF(X58,X58/W58*100,0)</f>
        <v>0</v>
      </c>
      <c r="Z58" s="196">
        <f t="shared" ref="Z58" si="525">Z59+Z60</f>
        <v>0</v>
      </c>
      <c r="AA58" s="196">
        <f t="shared" ref="AA58" si="526">AA59+AA60</f>
        <v>0</v>
      </c>
      <c r="AB58" s="196">
        <f t="shared" ref="AB58:AB63" si="527">IF(AA58,AA58/Z58*100,0)</f>
        <v>0</v>
      </c>
      <c r="AC58" s="278">
        <f t="shared" ref="AC58" si="528">AC59+AC60</f>
        <v>0</v>
      </c>
      <c r="AD58" s="278">
        <f t="shared" ref="AD58" si="529">AD59+AD60</f>
        <v>0</v>
      </c>
      <c r="AE58" s="278">
        <f t="shared" ref="AE58:AE63" si="530">IF(AD58,AD58/AC58*100,0)</f>
        <v>0</v>
      </c>
      <c r="AF58" s="196">
        <f t="shared" ref="AF58" si="531">AF59+AF60</f>
        <v>0</v>
      </c>
      <c r="AG58" s="196">
        <f t="shared" ref="AG58" si="532">AG59+AG60</f>
        <v>0</v>
      </c>
      <c r="AH58" s="196">
        <f t="shared" ref="AH58:AH63" si="533">IF(AG58,AG58/AF58*100,0)</f>
        <v>0</v>
      </c>
      <c r="AI58" s="196">
        <f t="shared" ref="AI58" si="534">AI59+AI60</f>
        <v>0</v>
      </c>
      <c r="AJ58" s="196">
        <f t="shared" ref="AJ58" si="535">AJ59+AJ60</f>
        <v>0</v>
      </c>
      <c r="AK58" s="196">
        <f t="shared" ref="AK58:AK63" si="536">IF(AJ58,AJ58/AI58*100,0)</f>
        <v>0</v>
      </c>
      <c r="AL58" s="196">
        <f t="shared" ref="AL58" si="537">AL59+AL60</f>
        <v>0</v>
      </c>
      <c r="AM58" s="196">
        <f t="shared" ref="AM58" si="538">AM59+AM60</f>
        <v>0</v>
      </c>
      <c r="AN58" s="196">
        <f t="shared" ref="AN58:AN63" si="539">IF(AM58,AM58/AL58*100,0)</f>
        <v>0</v>
      </c>
      <c r="AO58" s="196">
        <f t="shared" ref="AO58" si="540">AO59+AO60</f>
        <v>9637.7999999999993</v>
      </c>
      <c r="AP58" s="196">
        <f t="shared" ref="AP58" si="541">AP59+AP60</f>
        <v>0</v>
      </c>
      <c r="AQ58" s="196">
        <f t="shared" ref="AQ58:AQ63" si="542">IF(AP58,AP58/AO58*100,0)</f>
        <v>0</v>
      </c>
      <c r="AR58" s="443"/>
    </row>
    <row r="59" spans="1:44" ht="80.25" customHeight="1" x14ac:dyDescent="0.25">
      <c r="A59" s="405"/>
      <c r="B59" s="423"/>
      <c r="C59" s="423"/>
      <c r="D59" s="136" t="s">
        <v>2</v>
      </c>
      <c r="E59" s="145">
        <f t="shared" si="472"/>
        <v>9637.7999999999993</v>
      </c>
      <c r="F59" s="145">
        <f t="shared" si="471"/>
        <v>0</v>
      </c>
      <c r="G59" s="149">
        <f t="shared" si="508"/>
        <v>0</v>
      </c>
      <c r="H59" s="145"/>
      <c r="I59" s="145"/>
      <c r="J59" s="148">
        <f t="shared" si="509"/>
        <v>0</v>
      </c>
      <c r="K59" s="145"/>
      <c r="L59" s="145"/>
      <c r="M59" s="148">
        <f t="shared" si="512"/>
        <v>0</v>
      </c>
      <c r="N59" s="240"/>
      <c r="O59" s="240"/>
      <c r="P59" s="233">
        <f t="shared" si="515"/>
        <v>0</v>
      </c>
      <c r="Q59" s="145"/>
      <c r="R59" s="145"/>
      <c r="S59" s="148">
        <f t="shared" si="518"/>
        <v>0</v>
      </c>
      <c r="T59" s="263"/>
      <c r="U59" s="263"/>
      <c r="V59" s="254">
        <f t="shared" si="521"/>
        <v>0</v>
      </c>
      <c r="W59" s="145"/>
      <c r="X59" s="145"/>
      <c r="Y59" s="148">
        <f t="shared" si="524"/>
        <v>0</v>
      </c>
      <c r="Z59" s="145"/>
      <c r="AA59" s="145"/>
      <c r="AB59" s="148">
        <f t="shared" si="527"/>
        <v>0</v>
      </c>
      <c r="AC59" s="288"/>
      <c r="AD59" s="288"/>
      <c r="AE59" s="279">
        <f t="shared" si="530"/>
        <v>0</v>
      </c>
      <c r="AF59" s="145"/>
      <c r="AG59" s="145"/>
      <c r="AH59" s="148">
        <f t="shared" si="533"/>
        <v>0</v>
      </c>
      <c r="AI59" s="145"/>
      <c r="AJ59" s="145"/>
      <c r="AK59" s="148">
        <f t="shared" si="536"/>
        <v>0</v>
      </c>
      <c r="AL59" s="145"/>
      <c r="AM59" s="145"/>
      <c r="AN59" s="148">
        <f t="shared" si="539"/>
        <v>0</v>
      </c>
      <c r="AO59" s="145">
        <v>9637.7999999999993</v>
      </c>
      <c r="AP59" s="145"/>
      <c r="AQ59" s="148">
        <f t="shared" si="542"/>
        <v>0</v>
      </c>
      <c r="AR59" s="443"/>
    </row>
    <row r="60" spans="1:44" ht="111" customHeight="1" x14ac:dyDescent="0.25">
      <c r="A60" s="405"/>
      <c r="B60" s="423"/>
      <c r="C60" s="423"/>
      <c r="D60" s="136" t="s">
        <v>267</v>
      </c>
      <c r="E60" s="145">
        <f t="shared" si="472"/>
        <v>0</v>
      </c>
      <c r="F60" s="145">
        <f t="shared" si="471"/>
        <v>0</v>
      </c>
      <c r="G60" s="149">
        <f t="shared" si="508"/>
        <v>0</v>
      </c>
      <c r="H60" s="145">
        <v>0</v>
      </c>
      <c r="I60" s="145">
        <v>0</v>
      </c>
      <c r="J60" s="148">
        <f t="shared" si="509"/>
        <v>0</v>
      </c>
      <c r="K60" s="145">
        <v>0</v>
      </c>
      <c r="L60" s="145">
        <v>0</v>
      </c>
      <c r="M60" s="148">
        <f t="shared" si="512"/>
        <v>0</v>
      </c>
      <c r="N60" s="240">
        <v>0</v>
      </c>
      <c r="O60" s="240">
        <v>0</v>
      </c>
      <c r="P60" s="233">
        <f t="shared" si="515"/>
        <v>0</v>
      </c>
      <c r="Q60" s="145">
        <v>0</v>
      </c>
      <c r="R60" s="145">
        <v>0</v>
      </c>
      <c r="S60" s="148">
        <f t="shared" si="518"/>
        <v>0</v>
      </c>
      <c r="T60" s="263">
        <v>0</v>
      </c>
      <c r="U60" s="263">
        <v>0</v>
      </c>
      <c r="V60" s="254">
        <f t="shared" si="521"/>
        <v>0</v>
      </c>
      <c r="W60" s="145">
        <v>0</v>
      </c>
      <c r="X60" s="145">
        <v>0</v>
      </c>
      <c r="Y60" s="148">
        <f t="shared" si="524"/>
        <v>0</v>
      </c>
      <c r="Z60" s="145">
        <v>0</v>
      </c>
      <c r="AA60" s="145">
        <v>0</v>
      </c>
      <c r="AB60" s="148">
        <f t="shared" si="527"/>
        <v>0</v>
      </c>
      <c r="AC60" s="288">
        <v>0</v>
      </c>
      <c r="AD60" s="288">
        <v>0</v>
      </c>
      <c r="AE60" s="279">
        <f t="shared" si="530"/>
        <v>0</v>
      </c>
      <c r="AF60" s="145">
        <v>0</v>
      </c>
      <c r="AG60" s="145">
        <v>0</v>
      </c>
      <c r="AH60" s="148">
        <f t="shared" si="533"/>
        <v>0</v>
      </c>
      <c r="AI60" s="145">
        <v>0</v>
      </c>
      <c r="AJ60" s="145">
        <v>0</v>
      </c>
      <c r="AK60" s="148">
        <f t="shared" si="536"/>
        <v>0</v>
      </c>
      <c r="AL60" s="145">
        <v>0</v>
      </c>
      <c r="AM60" s="145">
        <v>0</v>
      </c>
      <c r="AN60" s="148">
        <f t="shared" si="539"/>
        <v>0</v>
      </c>
      <c r="AO60" s="145">
        <v>0</v>
      </c>
      <c r="AP60" s="145">
        <v>0</v>
      </c>
      <c r="AQ60" s="148">
        <f t="shared" si="542"/>
        <v>0</v>
      </c>
      <c r="AR60" s="443"/>
    </row>
    <row r="61" spans="1:44" ht="21" customHeight="1" x14ac:dyDescent="0.25">
      <c r="A61" s="412" t="s">
        <v>263</v>
      </c>
      <c r="B61" s="413"/>
      <c r="C61" s="414"/>
      <c r="D61" s="158" t="s">
        <v>41</v>
      </c>
      <c r="E61" s="154">
        <f>E62+E63</f>
        <v>16430.669999999998</v>
      </c>
      <c r="F61" s="154">
        <f>F62+F63</f>
        <v>2466.5700000000002</v>
      </c>
      <c r="G61" s="155">
        <f t="shared" si="283"/>
        <v>15.01198672969514</v>
      </c>
      <c r="H61" s="205">
        <f>H63+H62</f>
        <v>0</v>
      </c>
      <c r="I61" s="205">
        <f>I63+I62</f>
        <v>0</v>
      </c>
      <c r="J61" s="154">
        <f t="shared" si="306"/>
        <v>0</v>
      </c>
      <c r="K61" s="205">
        <f t="shared" ref="K61:L61" si="543">K63+K62</f>
        <v>272.40000000000003</v>
      </c>
      <c r="L61" s="205">
        <f t="shared" si="543"/>
        <v>272.40000000000003</v>
      </c>
      <c r="M61" s="154">
        <f t="shared" si="512"/>
        <v>100</v>
      </c>
      <c r="N61" s="205">
        <f t="shared" ref="N61:O61" si="544">N63+N62</f>
        <v>262</v>
      </c>
      <c r="O61" s="205">
        <f t="shared" si="544"/>
        <v>269.24</v>
      </c>
      <c r="P61" s="154">
        <f t="shared" si="515"/>
        <v>102.76335877862597</v>
      </c>
      <c r="Q61" s="205">
        <f t="shared" ref="Q61:R61" si="545">Q63+Q62</f>
        <v>267.2</v>
      </c>
      <c r="R61" s="205">
        <f t="shared" si="545"/>
        <v>267.2</v>
      </c>
      <c r="S61" s="154">
        <f t="shared" si="518"/>
        <v>100</v>
      </c>
      <c r="T61" s="264">
        <f t="shared" ref="T61:U61" si="546">T63+T62</f>
        <v>137.1</v>
      </c>
      <c r="U61" s="264">
        <f t="shared" si="546"/>
        <v>287</v>
      </c>
      <c r="V61" s="253">
        <f t="shared" si="521"/>
        <v>209.33625091174326</v>
      </c>
      <c r="W61" s="205">
        <f t="shared" ref="W61:X61" si="547">W63+W62</f>
        <v>262.05</v>
      </c>
      <c r="X61" s="205">
        <f t="shared" si="547"/>
        <v>262.05</v>
      </c>
      <c r="Y61" s="154">
        <f t="shared" si="524"/>
        <v>100</v>
      </c>
      <c r="Z61" s="205">
        <f t="shared" ref="Z61:AA61" si="548">Z63+Z62</f>
        <v>225.29999999999998</v>
      </c>
      <c r="AA61" s="205">
        <f t="shared" si="548"/>
        <v>273.39999999999998</v>
      </c>
      <c r="AB61" s="154">
        <f t="shared" si="527"/>
        <v>121.34931202840657</v>
      </c>
      <c r="AC61" s="289">
        <f t="shared" ref="AC61:AD61" si="549">AC63+AC62</f>
        <v>567.4799999999999</v>
      </c>
      <c r="AD61" s="289">
        <f t="shared" si="549"/>
        <v>567.50999999999988</v>
      </c>
      <c r="AE61" s="278">
        <f t="shared" si="530"/>
        <v>100.00528652992176</v>
      </c>
      <c r="AF61" s="205">
        <f t="shared" ref="AF61:AG61" si="550">AF63+AF62</f>
        <v>267.77999999999997</v>
      </c>
      <c r="AG61" s="205">
        <f t="shared" si="550"/>
        <v>267.77</v>
      </c>
      <c r="AH61" s="154">
        <f t="shared" si="533"/>
        <v>99.996265591156913</v>
      </c>
      <c r="AI61" s="205">
        <f t="shared" ref="AI61:AJ61" si="551">AI63+AI62</f>
        <v>3219.1000000000004</v>
      </c>
      <c r="AJ61" s="205">
        <f t="shared" si="551"/>
        <v>0</v>
      </c>
      <c r="AK61" s="154">
        <f t="shared" si="536"/>
        <v>0</v>
      </c>
      <c r="AL61" s="205">
        <f t="shared" ref="AL61:AM61" si="552">AL63+AL62</f>
        <v>220.5</v>
      </c>
      <c r="AM61" s="205">
        <f t="shared" si="552"/>
        <v>0</v>
      </c>
      <c r="AN61" s="154">
        <f t="shared" si="539"/>
        <v>0</v>
      </c>
      <c r="AO61" s="205">
        <f t="shared" ref="AO61:AP61" si="553">AO63+AO62</f>
        <v>10729.759999999998</v>
      </c>
      <c r="AP61" s="205">
        <f t="shared" si="553"/>
        <v>0</v>
      </c>
      <c r="AQ61" s="154">
        <f t="shared" si="542"/>
        <v>0</v>
      </c>
      <c r="AR61" s="442"/>
    </row>
    <row r="62" spans="1:44" ht="54" customHeight="1" x14ac:dyDescent="0.25">
      <c r="A62" s="415"/>
      <c r="B62" s="416"/>
      <c r="C62" s="417"/>
      <c r="D62" s="116" t="s">
        <v>2</v>
      </c>
      <c r="E62" s="156">
        <f>Z62+AC62+AF62+AI62+AL62+AO62+W62+T62+Q62+N62+K62+H62</f>
        <v>12631.599999999999</v>
      </c>
      <c r="F62" s="156">
        <f>AA62+AD62+AG62+AJ62+AM62+AP62+X62+U62+R62+O62+L62+I62</f>
        <v>0</v>
      </c>
      <c r="G62" s="155">
        <f t="shared" si="283"/>
        <v>0</v>
      </c>
      <c r="H62" s="156">
        <f>H38</f>
        <v>0</v>
      </c>
      <c r="I62" s="156">
        <f>I38</f>
        <v>0</v>
      </c>
      <c r="J62" s="157">
        <f t="shared" si="306"/>
        <v>0</v>
      </c>
      <c r="K62" s="156">
        <f t="shared" ref="K62:L62" si="554">K38</f>
        <v>0</v>
      </c>
      <c r="L62" s="156">
        <f t="shared" si="554"/>
        <v>0</v>
      </c>
      <c r="M62" s="157">
        <f t="shared" si="512"/>
        <v>0</v>
      </c>
      <c r="N62" s="156">
        <f t="shared" ref="N62:O62" si="555">N38</f>
        <v>0</v>
      </c>
      <c r="O62" s="156">
        <f t="shared" si="555"/>
        <v>0</v>
      </c>
      <c r="P62" s="157">
        <f t="shared" si="515"/>
        <v>0</v>
      </c>
      <c r="Q62" s="156">
        <f t="shared" ref="Q62:R62" si="556">Q38</f>
        <v>0</v>
      </c>
      <c r="R62" s="156">
        <f t="shared" si="556"/>
        <v>0</v>
      </c>
      <c r="S62" s="157">
        <f t="shared" si="518"/>
        <v>0</v>
      </c>
      <c r="T62" s="263">
        <f t="shared" ref="T62:U62" si="557">T38</f>
        <v>0</v>
      </c>
      <c r="U62" s="263">
        <f t="shared" si="557"/>
        <v>0</v>
      </c>
      <c r="V62" s="254">
        <f t="shared" si="521"/>
        <v>0</v>
      </c>
      <c r="W62" s="156">
        <f t="shared" ref="W62:X62" si="558">W38</f>
        <v>0</v>
      </c>
      <c r="X62" s="156">
        <f t="shared" si="558"/>
        <v>0</v>
      </c>
      <c r="Y62" s="157">
        <f t="shared" si="524"/>
        <v>0</v>
      </c>
      <c r="Z62" s="156">
        <f t="shared" ref="Z62:AA62" si="559">Z38</f>
        <v>0</v>
      </c>
      <c r="AA62" s="156">
        <f t="shared" si="559"/>
        <v>0</v>
      </c>
      <c r="AB62" s="157">
        <f t="shared" si="527"/>
        <v>0</v>
      </c>
      <c r="AC62" s="288">
        <f t="shared" ref="AC62:AD62" si="560">AC38</f>
        <v>0</v>
      </c>
      <c r="AD62" s="288">
        <f t="shared" si="560"/>
        <v>0</v>
      </c>
      <c r="AE62" s="279">
        <f t="shared" si="530"/>
        <v>0</v>
      </c>
      <c r="AF62" s="156">
        <f t="shared" ref="AF62:AG62" si="561">AF38</f>
        <v>0</v>
      </c>
      <c r="AG62" s="156">
        <f t="shared" si="561"/>
        <v>0</v>
      </c>
      <c r="AH62" s="157">
        <f t="shared" si="533"/>
        <v>0</v>
      </c>
      <c r="AI62" s="156">
        <f t="shared" ref="AI62:AJ62" si="562">AI38</f>
        <v>2993.8</v>
      </c>
      <c r="AJ62" s="156">
        <f t="shared" si="562"/>
        <v>0</v>
      </c>
      <c r="AK62" s="157">
        <f t="shared" si="536"/>
        <v>0</v>
      </c>
      <c r="AL62" s="156">
        <f t="shared" ref="AL62:AM62" si="563">AL38</f>
        <v>0</v>
      </c>
      <c r="AM62" s="156">
        <f t="shared" si="563"/>
        <v>0</v>
      </c>
      <c r="AN62" s="157">
        <f t="shared" si="539"/>
        <v>0</v>
      </c>
      <c r="AO62" s="156">
        <f t="shared" ref="AO62:AP62" si="564">AO38</f>
        <v>9637.7999999999993</v>
      </c>
      <c r="AP62" s="156">
        <f t="shared" si="564"/>
        <v>0</v>
      </c>
      <c r="AQ62" s="157">
        <f t="shared" si="542"/>
        <v>0</v>
      </c>
      <c r="AR62" s="442"/>
    </row>
    <row r="63" spans="1:44" ht="22.5" customHeight="1" x14ac:dyDescent="0.25">
      <c r="A63" s="418"/>
      <c r="B63" s="419"/>
      <c r="C63" s="420"/>
      <c r="D63" s="206" t="s">
        <v>267</v>
      </c>
      <c r="E63" s="156">
        <f>Z63+AC63+AF63+AI63+AL63+AO63+W63+T63+Q63+N63+K63+H63</f>
        <v>3799.0699999999997</v>
      </c>
      <c r="F63" s="156">
        <f>AA63+AD63+AG63+AJ63+AM63+AP63+X63+U63+R63+O63+L63+I63</f>
        <v>2466.5700000000002</v>
      </c>
      <c r="G63" s="155">
        <f t="shared" si="283"/>
        <v>64.925626534915139</v>
      </c>
      <c r="H63" s="156">
        <f>H39</f>
        <v>0</v>
      </c>
      <c r="I63" s="156">
        <f>I39</f>
        <v>0</v>
      </c>
      <c r="J63" s="157">
        <f t="shared" si="306"/>
        <v>0</v>
      </c>
      <c r="K63" s="156">
        <f t="shared" ref="K63:L63" si="565">K39</f>
        <v>272.40000000000003</v>
      </c>
      <c r="L63" s="156">
        <f t="shared" si="565"/>
        <v>272.40000000000003</v>
      </c>
      <c r="M63" s="157">
        <f t="shared" si="512"/>
        <v>100</v>
      </c>
      <c r="N63" s="156">
        <f t="shared" ref="N63:O63" si="566">N39</f>
        <v>262</v>
      </c>
      <c r="O63" s="156">
        <f t="shared" si="566"/>
        <v>269.24</v>
      </c>
      <c r="P63" s="157">
        <f t="shared" si="515"/>
        <v>102.76335877862597</v>
      </c>
      <c r="Q63" s="156">
        <f t="shared" ref="Q63" si="567">Q39</f>
        <v>267.2</v>
      </c>
      <c r="R63" s="156">
        <f>R39</f>
        <v>267.2</v>
      </c>
      <c r="S63" s="157">
        <f t="shared" si="518"/>
        <v>100</v>
      </c>
      <c r="T63" s="263">
        <f t="shared" ref="T63:U63" si="568">T39</f>
        <v>137.1</v>
      </c>
      <c r="U63" s="263">
        <f t="shared" si="568"/>
        <v>287</v>
      </c>
      <c r="V63" s="254">
        <f t="shared" si="521"/>
        <v>209.33625091174326</v>
      </c>
      <c r="W63" s="156">
        <f t="shared" ref="W63:X63" si="569">W39</f>
        <v>262.05</v>
      </c>
      <c r="X63" s="156">
        <f t="shared" si="569"/>
        <v>262.05</v>
      </c>
      <c r="Y63" s="157">
        <f t="shared" si="524"/>
        <v>100</v>
      </c>
      <c r="Z63" s="156">
        <f t="shared" ref="Z63:AA63" si="570">Z39</f>
        <v>225.29999999999998</v>
      </c>
      <c r="AA63" s="156">
        <f t="shared" si="570"/>
        <v>273.39999999999998</v>
      </c>
      <c r="AB63" s="157">
        <f t="shared" si="527"/>
        <v>121.34931202840657</v>
      </c>
      <c r="AC63" s="288">
        <f t="shared" ref="AC63:AD63" si="571">AC39</f>
        <v>567.4799999999999</v>
      </c>
      <c r="AD63" s="288">
        <f t="shared" si="571"/>
        <v>567.50999999999988</v>
      </c>
      <c r="AE63" s="279">
        <f t="shared" si="530"/>
        <v>100.00528652992176</v>
      </c>
      <c r="AF63" s="156">
        <f t="shared" ref="AF63:AG63" si="572">AF39</f>
        <v>267.77999999999997</v>
      </c>
      <c r="AG63" s="156">
        <f t="shared" si="572"/>
        <v>267.77</v>
      </c>
      <c r="AH63" s="157">
        <f t="shared" si="533"/>
        <v>99.996265591156913</v>
      </c>
      <c r="AI63" s="156">
        <f t="shared" ref="AI63:AJ63" si="573">AI39</f>
        <v>225.29999999999998</v>
      </c>
      <c r="AJ63" s="156">
        <f t="shared" si="573"/>
        <v>0</v>
      </c>
      <c r="AK63" s="157">
        <f t="shared" si="536"/>
        <v>0</v>
      </c>
      <c r="AL63" s="156">
        <f t="shared" ref="AL63:AM63" si="574">AL39</f>
        <v>220.5</v>
      </c>
      <c r="AM63" s="156">
        <f t="shared" si="574"/>
        <v>0</v>
      </c>
      <c r="AN63" s="157">
        <f t="shared" si="539"/>
        <v>0</v>
      </c>
      <c r="AO63" s="156">
        <f t="shared" ref="AO63:AP63" si="575">AO39</f>
        <v>1091.96</v>
      </c>
      <c r="AP63" s="156">
        <f t="shared" si="575"/>
        <v>0</v>
      </c>
      <c r="AQ63" s="157">
        <f t="shared" si="542"/>
        <v>0</v>
      </c>
      <c r="AR63" s="442"/>
    </row>
    <row r="64" spans="1:44" ht="36.75" customHeight="1" x14ac:dyDescent="0.25">
      <c r="A64" s="396" t="s">
        <v>284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7"/>
      <c r="AO64" s="397"/>
      <c r="AP64" s="397"/>
      <c r="AQ64" s="397"/>
      <c r="AR64" s="398"/>
    </row>
    <row r="65" spans="1:44" s="245" customFormat="1" ht="22.5" customHeight="1" x14ac:dyDescent="0.25">
      <c r="A65" s="430" t="s">
        <v>16</v>
      </c>
      <c r="B65" s="432" t="s">
        <v>316</v>
      </c>
      <c r="C65" s="403" t="s">
        <v>269</v>
      </c>
      <c r="D65" s="197" t="s">
        <v>41</v>
      </c>
      <c r="E65" s="196">
        <f>H65+K65+N65+Q65+T65+W65+Z65+AC65+AF65+AI65+AL65+AO65</f>
        <v>42023.539999999994</v>
      </c>
      <c r="F65" s="196">
        <f>I65+L65+O65+R65+U65+X65+AA65+AD65+AG65+AJ65+AM65+AP65</f>
        <v>28867.420000000002</v>
      </c>
      <c r="G65" s="198">
        <f>IF(F65,F65/E65*100,0)</f>
        <v>68.69345133703635</v>
      </c>
      <c r="H65" s="196">
        <f>H67+H66</f>
        <v>1028.9000000000001</v>
      </c>
      <c r="I65" s="196">
        <f>I67+I66</f>
        <v>1028.9000000000001</v>
      </c>
      <c r="J65" s="196">
        <f>IF(I65,I65/H65*100,0)</f>
        <v>100</v>
      </c>
      <c r="K65" s="196">
        <f t="shared" ref="K65:L65" si="576">K67+K66</f>
        <v>3792</v>
      </c>
      <c r="L65" s="196">
        <f t="shared" si="576"/>
        <v>3791.96</v>
      </c>
      <c r="M65" s="196">
        <f t="shared" ref="M65:M70" si="577">IF(L65,L65/K65*100,0)</f>
        <v>99.998945147679336</v>
      </c>
      <c r="N65" s="196">
        <f t="shared" ref="N65:O65" si="578">N67+N66</f>
        <v>3192.8</v>
      </c>
      <c r="O65" s="196">
        <f t="shared" si="578"/>
        <v>3192.8</v>
      </c>
      <c r="P65" s="196">
        <f t="shared" ref="P65:P70" si="579">IF(O65,O65/N65*100,0)</f>
        <v>100</v>
      </c>
      <c r="Q65" s="196">
        <f t="shared" ref="Q65:R65" si="580">Q67+Q66</f>
        <v>3335.7</v>
      </c>
      <c r="R65" s="196">
        <f t="shared" si="580"/>
        <v>3335.7</v>
      </c>
      <c r="S65" s="196">
        <f t="shared" ref="S65:S68" si="581">IF(R65,R65/Q65*100,0)</f>
        <v>100</v>
      </c>
      <c r="T65" s="253">
        <f t="shared" ref="T65:U65" si="582">T67+T66</f>
        <v>3481.4</v>
      </c>
      <c r="U65" s="253">
        <f t="shared" si="582"/>
        <v>3481.35</v>
      </c>
      <c r="V65" s="253">
        <f t="shared" ref="V65:V68" si="583">IF(U65,U65/T65*100,0)</f>
        <v>99.99856379617394</v>
      </c>
      <c r="W65" s="196">
        <f t="shared" ref="W65:X65" si="584">W67+W66</f>
        <v>3692.64</v>
      </c>
      <c r="X65" s="196">
        <f t="shared" si="584"/>
        <v>3692.64</v>
      </c>
      <c r="Y65" s="196">
        <f t="shared" ref="Y65:Y68" si="585">IF(X65,X65/W65*100,0)</f>
        <v>100</v>
      </c>
      <c r="Z65" s="196">
        <f t="shared" ref="Z65:AA65" si="586">Z67+Z66</f>
        <v>3500</v>
      </c>
      <c r="AA65" s="196">
        <f t="shared" si="586"/>
        <v>3889.5</v>
      </c>
      <c r="AB65" s="196">
        <f t="shared" ref="AB65:AB68" si="587">IF(AA65,AA65/Z65*100,0)</f>
        <v>111.12857142857142</v>
      </c>
      <c r="AC65" s="278">
        <f t="shared" ref="AC65:AD65" si="588">AC67+AC66</f>
        <v>4373.8999999999996</v>
      </c>
      <c r="AD65" s="278">
        <f t="shared" si="588"/>
        <v>3380.37</v>
      </c>
      <c r="AE65" s="278">
        <f t="shared" ref="AE65:AE68" si="589">IF(AD65,AD65/AC65*100,0)</f>
        <v>77.28503166510437</v>
      </c>
      <c r="AF65" s="196">
        <f t="shared" ref="AF65:AG65" si="590">AF67+AF66</f>
        <v>3074.2</v>
      </c>
      <c r="AG65" s="196">
        <f t="shared" si="590"/>
        <v>3074.2</v>
      </c>
      <c r="AH65" s="196">
        <f t="shared" ref="AH65:AH68" si="591">IF(AG65,AG65/AF65*100,0)</f>
        <v>100</v>
      </c>
      <c r="AI65" s="196">
        <f t="shared" ref="AI65:AJ65" si="592">AI67+AI66</f>
        <v>3500</v>
      </c>
      <c r="AJ65" s="196">
        <f t="shared" si="592"/>
        <v>0</v>
      </c>
      <c r="AK65" s="196">
        <f t="shared" ref="AK65:AK68" si="593">IF(AJ65,AJ65/AI65*100,0)</f>
        <v>0</v>
      </c>
      <c r="AL65" s="196">
        <f t="shared" ref="AL65:AM65" si="594">AL67+AL66</f>
        <v>3500</v>
      </c>
      <c r="AM65" s="196">
        <f t="shared" si="594"/>
        <v>0</v>
      </c>
      <c r="AN65" s="196">
        <f t="shared" ref="AN65:AN68" si="595">IF(AM65,AM65/AL65*100,0)</f>
        <v>0</v>
      </c>
      <c r="AO65" s="196">
        <f t="shared" ref="AO65:AP65" si="596">AO67+AO66</f>
        <v>5552</v>
      </c>
      <c r="AP65" s="196">
        <f t="shared" si="596"/>
        <v>0</v>
      </c>
      <c r="AQ65" s="196">
        <f t="shared" ref="AQ65:AQ68" si="597">IF(AP65,AP65/AO65*100,0)</f>
        <v>0</v>
      </c>
      <c r="AR65" s="421"/>
    </row>
    <row r="66" spans="1:44" ht="54" customHeight="1" x14ac:dyDescent="0.25">
      <c r="A66" s="431"/>
      <c r="B66" s="433"/>
      <c r="C66" s="404"/>
      <c r="D66" s="136" t="s">
        <v>2</v>
      </c>
      <c r="E66" s="148">
        <f t="shared" ref="E66:F73" si="598">H66+K66+N66+Q66+T66+W66+Z66+AC66+AF66+AI66+AL66+AO66</f>
        <v>0</v>
      </c>
      <c r="F66" s="148">
        <f t="shared" si="598"/>
        <v>0</v>
      </c>
      <c r="G66" s="149">
        <f t="shared" ref="G66:G73" si="599">IF(F66,F66/E66*100,0)</f>
        <v>0</v>
      </c>
      <c r="H66" s="145">
        <f>H69</f>
        <v>0</v>
      </c>
      <c r="I66" s="145">
        <f>I69</f>
        <v>0</v>
      </c>
      <c r="J66" s="148">
        <f t="shared" ref="J66:J73" si="600">IF(I66,I66/H66*100,0)</f>
        <v>0</v>
      </c>
      <c r="K66" s="145">
        <f t="shared" ref="K66:L66" si="601">K69</f>
        <v>0</v>
      </c>
      <c r="L66" s="145">
        <f t="shared" si="601"/>
        <v>0</v>
      </c>
      <c r="M66" s="148">
        <f t="shared" si="577"/>
        <v>0</v>
      </c>
      <c r="N66" s="240">
        <f t="shared" ref="N66:O66" si="602">N69</f>
        <v>0</v>
      </c>
      <c r="O66" s="240">
        <f t="shared" si="602"/>
        <v>0</v>
      </c>
      <c r="P66" s="233">
        <f t="shared" si="579"/>
        <v>0</v>
      </c>
      <c r="Q66" s="145">
        <f t="shared" ref="Q66:R66" si="603">Q69</f>
        <v>0</v>
      </c>
      <c r="R66" s="145">
        <f t="shared" si="603"/>
        <v>0</v>
      </c>
      <c r="S66" s="148">
        <f t="shared" si="581"/>
        <v>0</v>
      </c>
      <c r="T66" s="263">
        <f t="shared" ref="T66:U66" si="604">T69</f>
        <v>0</v>
      </c>
      <c r="U66" s="263">
        <f t="shared" si="604"/>
        <v>0</v>
      </c>
      <c r="V66" s="254">
        <f t="shared" si="583"/>
        <v>0</v>
      </c>
      <c r="W66" s="145">
        <f t="shared" ref="W66:X66" si="605">W69</f>
        <v>0</v>
      </c>
      <c r="X66" s="145">
        <f t="shared" si="605"/>
        <v>0</v>
      </c>
      <c r="Y66" s="148">
        <f t="shared" si="585"/>
        <v>0</v>
      </c>
      <c r="Z66" s="145">
        <f t="shared" ref="Z66:AA66" si="606">Z69</f>
        <v>0</v>
      </c>
      <c r="AA66" s="145">
        <f t="shared" si="606"/>
        <v>0</v>
      </c>
      <c r="AB66" s="148">
        <f t="shared" si="587"/>
        <v>0</v>
      </c>
      <c r="AC66" s="288">
        <f t="shared" ref="AC66:AD66" si="607">AC69</f>
        <v>0</v>
      </c>
      <c r="AD66" s="288">
        <f t="shared" si="607"/>
        <v>0</v>
      </c>
      <c r="AE66" s="279">
        <f t="shared" si="589"/>
        <v>0</v>
      </c>
      <c r="AF66" s="145">
        <f t="shared" ref="AF66:AG66" si="608">AF69</f>
        <v>0</v>
      </c>
      <c r="AG66" s="145">
        <f t="shared" si="608"/>
        <v>0</v>
      </c>
      <c r="AH66" s="148">
        <f t="shared" si="591"/>
        <v>0</v>
      </c>
      <c r="AI66" s="145">
        <f t="shared" ref="AI66:AJ66" si="609">AI69</f>
        <v>0</v>
      </c>
      <c r="AJ66" s="145">
        <f t="shared" si="609"/>
        <v>0</v>
      </c>
      <c r="AK66" s="148">
        <f t="shared" si="593"/>
        <v>0</v>
      </c>
      <c r="AL66" s="145">
        <f t="shared" ref="AL66:AM66" si="610">AL69</f>
        <v>0</v>
      </c>
      <c r="AM66" s="145">
        <f t="shared" si="610"/>
        <v>0</v>
      </c>
      <c r="AN66" s="148">
        <f t="shared" si="595"/>
        <v>0</v>
      </c>
      <c r="AO66" s="145">
        <f t="shared" ref="AO66:AP66" si="611">AO69</f>
        <v>0</v>
      </c>
      <c r="AP66" s="145">
        <f t="shared" si="611"/>
        <v>0</v>
      </c>
      <c r="AQ66" s="148">
        <f t="shared" si="597"/>
        <v>0</v>
      </c>
      <c r="AR66" s="422"/>
    </row>
    <row r="67" spans="1:44" ht="25.5" customHeight="1" x14ac:dyDescent="0.25">
      <c r="A67" s="431"/>
      <c r="B67" s="433"/>
      <c r="C67" s="404"/>
      <c r="D67" s="136" t="s">
        <v>267</v>
      </c>
      <c r="E67" s="148">
        <f t="shared" si="598"/>
        <v>42023.539999999994</v>
      </c>
      <c r="F67" s="148">
        <f t="shared" si="598"/>
        <v>28867.420000000002</v>
      </c>
      <c r="G67" s="149">
        <f t="shared" si="599"/>
        <v>68.69345133703635</v>
      </c>
      <c r="H67" s="152">
        <f>H70</f>
        <v>1028.9000000000001</v>
      </c>
      <c r="I67" s="152">
        <f>I70</f>
        <v>1028.9000000000001</v>
      </c>
      <c r="J67" s="148">
        <f t="shared" si="600"/>
        <v>100</v>
      </c>
      <c r="K67" s="152">
        <f t="shared" ref="K67" si="612">K70</f>
        <v>3792</v>
      </c>
      <c r="L67" s="152">
        <f>L70</f>
        <v>3791.96</v>
      </c>
      <c r="M67" s="148">
        <f t="shared" si="577"/>
        <v>99.998945147679336</v>
      </c>
      <c r="N67" s="242">
        <f t="shared" ref="N67:O67" si="613">N70</f>
        <v>3192.8</v>
      </c>
      <c r="O67" s="242">
        <f t="shared" si="613"/>
        <v>3192.8</v>
      </c>
      <c r="P67" s="233">
        <f t="shared" si="579"/>
        <v>100</v>
      </c>
      <c r="Q67" s="152">
        <f t="shared" ref="Q67:R67" si="614">Q70</f>
        <v>3335.7</v>
      </c>
      <c r="R67" s="152">
        <f t="shared" si="614"/>
        <v>3335.7</v>
      </c>
      <c r="S67" s="148">
        <f t="shared" si="581"/>
        <v>100</v>
      </c>
      <c r="T67" s="265">
        <f t="shared" ref="T67:U67" si="615">T70</f>
        <v>3481.4</v>
      </c>
      <c r="U67" s="265">
        <f t="shared" si="615"/>
        <v>3481.35</v>
      </c>
      <c r="V67" s="254">
        <f t="shared" si="583"/>
        <v>99.99856379617394</v>
      </c>
      <c r="W67" s="152">
        <f t="shared" ref="W67:X67" si="616">W70</f>
        <v>3692.64</v>
      </c>
      <c r="X67" s="152">
        <f t="shared" si="616"/>
        <v>3692.64</v>
      </c>
      <c r="Y67" s="148">
        <f t="shared" si="585"/>
        <v>100</v>
      </c>
      <c r="Z67" s="152">
        <f t="shared" ref="Z67:AA67" si="617">Z70</f>
        <v>3500</v>
      </c>
      <c r="AA67" s="152">
        <f t="shared" si="617"/>
        <v>3889.5</v>
      </c>
      <c r="AB67" s="148">
        <f t="shared" si="587"/>
        <v>111.12857142857142</v>
      </c>
      <c r="AC67" s="290">
        <f t="shared" ref="AC67:AD67" si="618">AC70</f>
        <v>4373.8999999999996</v>
      </c>
      <c r="AD67" s="290">
        <f t="shared" si="618"/>
        <v>3380.37</v>
      </c>
      <c r="AE67" s="279">
        <f t="shared" si="589"/>
        <v>77.28503166510437</v>
      </c>
      <c r="AF67" s="152">
        <f t="shared" ref="AF67:AG67" si="619">AF70</f>
        <v>3074.2</v>
      </c>
      <c r="AG67" s="152">
        <f t="shared" si="619"/>
        <v>3074.2</v>
      </c>
      <c r="AH67" s="148">
        <f t="shared" si="591"/>
        <v>100</v>
      </c>
      <c r="AI67" s="152">
        <f t="shared" ref="AI67:AJ67" si="620">AI70</f>
        <v>3500</v>
      </c>
      <c r="AJ67" s="152">
        <f t="shared" si="620"/>
        <v>0</v>
      </c>
      <c r="AK67" s="148">
        <f t="shared" si="593"/>
        <v>0</v>
      </c>
      <c r="AL67" s="152">
        <f t="shared" ref="AL67:AM67" si="621">AL70</f>
        <v>3500</v>
      </c>
      <c r="AM67" s="152">
        <f t="shared" si="621"/>
        <v>0</v>
      </c>
      <c r="AN67" s="148">
        <f t="shared" si="595"/>
        <v>0</v>
      </c>
      <c r="AO67" s="152">
        <f t="shared" ref="AO67:AP67" si="622">AO70</f>
        <v>5552</v>
      </c>
      <c r="AP67" s="152">
        <f t="shared" si="622"/>
        <v>0</v>
      </c>
      <c r="AQ67" s="148">
        <f t="shared" si="597"/>
        <v>0</v>
      </c>
      <c r="AR67" s="422"/>
    </row>
    <row r="68" spans="1:44" s="245" customFormat="1" ht="22.5" customHeight="1" x14ac:dyDescent="0.25">
      <c r="A68" s="438" t="s">
        <v>317</v>
      </c>
      <c r="B68" s="403" t="s">
        <v>318</v>
      </c>
      <c r="C68" s="403" t="s">
        <v>269</v>
      </c>
      <c r="D68" s="197" t="s">
        <v>41</v>
      </c>
      <c r="E68" s="196">
        <f t="shared" si="598"/>
        <v>42023.539999999994</v>
      </c>
      <c r="F68" s="196">
        <f t="shared" si="598"/>
        <v>28867.420000000002</v>
      </c>
      <c r="G68" s="198">
        <f t="shared" si="599"/>
        <v>68.69345133703635</v>
      </c>
      <c r="H68" s="196">
        <f t="shared" ref="H68:L68" si="623">H70</f>
        <v>1028.9000000000001</v>
      </c>
      <c r="I68" s="196">
        <f t="shared" si="623"/>
        <v>1028.9000000000001</v>
      </c>
      <c r="J68" s="196">
        <f t="shared" si="600"/>
        <v>100</v>
      </c>
      <c r="K68" s="196">
        <f t="shared" si="623"/>
        <v>3792</v>
      </c>
      <c r="L68" s="196">
        <f t="shared" si="623"/>
        <v>3791.96</v>
      </c>
      <c r="M68" s="196">
        <f t="shared" si="577"/>
        <v>99.998945147679336</v>
      </c>
      <c r="N68" s="196">
        <f>N70</f>
        <v>3192.8</v>
      </c>
      <c r="O68" s="196">
        <f>O70</f>
        <v>3192.8</v>
      </c>
      <c r="P68" s="196">
        <f t="shared" si="579"/>
        <v>100</v>
      </c>
      <c r="Q68" s="196">
        <f t="shared" ref="Q68:R68" si="624">Q70</f>
        <v>3335.7</v>
      </c>
      <c r="R68" s="196">
        <f t="shared" si="624"/>
        <v>3335.7</v>
      </c>
      <c r="S68" s="196">
        <f t="shared" si="581"/>
        <v>100</v>
      </c>
      <c r="T68" s="253">
        <f t="shared" ref="T68:U68" si="625">T70</f>
        <v>3481.4</v>
      </c>
      <c r="U68" s="253">
        <f t="shared" si="625"/>
        <v>3481.35</v>
      </c>
      <c r="V68" s="253">
        <f t="shared" si="583"/>
        <v>99.99856379617394</v>
      </c>
      <c r="W68" s="196">
        <f t="shared" ref="W68:X68" si="626">W70</f>
        <v>3692.64</v>
      </c>
      <c r="X68" s="196">
        <f t="shared" si="626"/>
        <v>3692.64</v>
      </c>
      <c r="Y68" s="196">
        <f t="shared" si="585"/>
        <v>100</v>
      </c>
      <c r="Z68" s="196">
        <f t="shared" ref="Z68:AA68" si="627">Z70</f>
        <v>3500</v>
      </c>
      <c r="AA68" s="196">
        <f t="shared" si="627"/>
        <v>3889.5</v>
      </c>
      <c r="AB68" s="196">
        <f t="shared" si="587"/>
        <v>111.12857142857142</v>
      </c>
      <c r="AC68" s="278">
        <f t="shared" ref="AC68:AD68" si="628">AC70</f>
        <v>4373.8999999999996</v>
      </c>
      <c r="AD68" s="278">
        <f t="shared" si="628"/>
        <v>3380.37</v>
      </c>
      <c r="AE68" s="278">
        <f t="shared" si="589"/>
        <v>77.28503166510437</v>
      </c>
      <c r="AF68" s="196">
        <f t="shared" ref="AF68:AG68" si="629">AF70</f>
        <v>3074.2</v>
      </c>
      <c r="AG68" s="196">
        <f t="shared" si="629"/>
        <v>3074.2</v>
      </c>
      <c r="AH68" s="196">
        <f t="shared" si="591"/>
        <v>100</v>
      </c>
      <c r="AI68" s="196">
        <f t="shared" ref="AI68:AJ68" si="630">AI70</f>
        <v>3500</v>
      </c>
      <c r="AJ68" s="196">
        <f t="shared" si="630"/>
        <v>0</v>
      </c>
      <c r="AK68" s="196">
        <f t="shared" si="593"/>
        <v>0</v>
      </c>
      <c r="AL68" s="196">
        <f t="shared" ref="AL68:AM68" si="631">AL70</f>
        <v>3500</v>
      </c>
      <c r="AM68" s="196">
        <f t="shared" si="631"/>
        <v>0</v>
      </c>
      <c r="AN68" s="196">
        <f t="shared" si="595"/>
        <v>0</v>
      </c>
      <c r="AO68" s="196">
        <f t="shared" ref="AO68:AP68" si="632">AO70</f>
        <v>5552</v>
      </c>
      <c r="AP68" s="196">
        <f t="shared" si="632"/>
        <v>0</v>
      </c>
      <c r="AQ68" s="196">
        <f t="shared" si="597"/>
        <v>0</v>
      </c>
      <c r="AR68" s="421"/>
    </row>
    <row r="69" spans="1:44" ht="51.75" customHeight="1" x14ac:dyDescent="0.25">
      <c r="A69" s="439"/>
      <c r="B69" s="404"/>
      <c r="C69" s="404"/>
      <c r="D69" s="136" t="s">
        <v>2</v>
      </c>
      <c r="E69" s="148">
        <f t="shared" si="598"/>
        <v>0</v>
      </c>
      <c r="F69" s="148">
        <f t="shared" si="598"/>
        <v>0</v>
      </c>
      <c r="G69" s="149">
        <f t="shared" si="599"/>
        <v>0</v>
      </c>
      <c r="H69" s="145"/>
      <c r="I69" s="148"/>
      <c r="J69" s="148">
        <f t="shared" si="600"/>
        <v>0</v>
      </c>
      <c r="K69" s="145"/>
      <c r="L69" s="148"/>
      <c r="M69" s="148">
        <f t="shared" si="577"/>
        <v>0</v>
      </c>
      <c r="N69" s="240"/>
      <c r="O69" s="233"/>
      <c r="P69" s="233">
        <f t="shared" si="579"/>
        <v>0</v>
      </c>
      <c r="Q69" s="145"/>
      <c r="R69" s="148"/>
      <c r="S69" s="148">
        <f t="shared" ref="S69:S73" si="633">IF(R69,R69/Q69*100,0)</f>
        <v>0</v>
      </c>
      <c r="T69" s="263"/>
      <c r="U69" s="254"/>
      <c r="V69" s="254">
        <f t="shared" ref="V69:V73" si="634">IF(U69,U69/T69*100,0)</f>
        <v>0</v>
      </c>
      <c r="W69" s="145"/>
      <c r="X69" s="148"/>
      <c r="Y69" s="148">
        <f t="shared" ref="Y69:Y73" si="635">IF(X69,X69/W69*100,0)</f>
        <v>0</v>
      </c>
      <c r="Z69" s="145"/>
      <c r="AA69" s="148"/>
      <c r="AB69" s="148">
        <f t="shared" ref="AB69:AB73" si="636">IF(AA69,AA69/Z69*100,0)</f>
        <v>0</v>
      </c>
      <c r="AC69" s="288"/>
      <c r="AD69" s="279"/>
      <c r="AE69" s="279">
        <f t="shared" ref="AE69:AE73" si="637">IF(AD69,AD69/AC69*100,0)</f>
        <v>0</v>
      </c>
      <c r="AF69" s="145"/>
      <c r="AG69" s="148"/>
      <c r="AH69" s="148">
        <f t="shared" ref="AH69:AH73" si="638">IF(AG69,AG69/AF69*100,0)</f>
        <v>0</v>
      </c>
      <c r="AI69" s="145"/>
      <c r="AJ69" s="148"/>
      <c r="AK69" s="148">
        <f t="shared" ref="AK69:AK73" si="639">IF(AJ69,AJ69/AI69*100,0)</f>
        <v>0</v>
      </c>
      <c r="AL69" s="145"/>
      <c r="AM69" s="148"/>
      <c r="AN69" s="148">
        <f t="shared" ref="AN69:AN73" si="640">IF(AM69,AM69/AL69*100,0)</f>
        <v>0</v>
      </c>
      <c r="AO69" s="145"/>
      <c r="AP69" s="148"/>
      <c r="AQ69" s="148">
        <f t="shared" ref="AQ69:AQ73" si="641">IF(AP69,AP69/AO69*100,0)</f>
        <v>0</v>
      </c>
      <c r="AR69" s="422"/>
    </row>
    <row r="70" spans="1:44" ht="24" customHeight="1" x14ac:dyDescent="0.25">
      <c r="A70" s="439"/>
      <c r="B70" s="404"/>
      <c r="C70" s="404"/>
      <c r="D70" s="136" t="s">
        <v>267</v>
      </c>
      <c r="E70" s="148">
        <f>H70+K70+N70+Q70+T70+W70+Z70+AC70+AF70+AI70+AL70+AO70</f>
        <v>42023.539999999994</v>
      </c>
      <c r="F70" s="148">
        <f>I70+L70+O70+R70+U70+X70+AA70+AD70+AG70+AJ70+AM70+AP70</f>
        <v>28867.420000000002</v>
      </c>
      <c r="G70" s="149">
        <f t="shared" si="599"/>
        <v>68.69345133703635</v>
      </c>
      <c r="H70" s="152">
        <v>1028.9000000000001</v>
      </c>
      <c r="I70" s="148">
        <v>1028.9000000000001</v>
      </c>
      <c r="J70" s="148">
        <f t="shared" si="600"/>
        <v>100</v>
      </c>
      <c r="K70" s="152">
        <v>3792</v>
      </c>
      <c r="L70" s="148">
        <v>3791.96</v>
      </c>
      <c r="M70" s="148">
        <f t="shared" si="577"/>
        <v>99.998945147679336</v>
      </c>
      <c r="N70" s="242">
        <v>3192.8</v>
      </c>
      <c r="O70" s="233">
        <v>3192.8</v>
      </c>
      <c r="P70" s="233">
        <f t="shared" si="579"/>
        <v>100</v>
      </c>
      <c r="Q70" s="152">
        <v>3335.7</v>
      </c>
      <c r="R70" s="148">
        <v>3335.7</v>
      </c>
      <c r="S70" s="148">
        <f t="shared" si="633"/>
        <v>100</v>
      </c>
      <c r="T70" s="265">
        <v>3481.4</v>
      </c>
      <c r="U70" s="254">
        <v>3481.35</v>
      </c>
      <c r="V70" s="254">
        <f t="shared" si="634"/>
        <v>99.99856379617394</v>
      </c>
      <c r="W70" s="152">
        <v>3692.64</v>
      </c>
      <c r="X70" s="148">
        <v>3692.64</v>
      </c>
      <c r="Y70" s="148">
        <f t="shared" si="635"/>
        <v>100</v>
      </c>
      <c r="Z70" s="152">
        <v>3500</v>
      </c>
      <c r="AA70" s="148">
        <v>3889.5</v>
      </c>
      <c r="AB70" s="148">
        <f t="shared" si="636"/>
        <v>111.12857142857142</v>
      </c>
      <c r="AC70" s="290">
        <f>3500+873.9</f>
        <v>4373.8999999999996</v>
      </c>
      <c r="AD70" s="279">
        <v>3380.37</v>
      </c>
      <c r="AE70" s="279">
        <f t="shared" si="637"/>
        <v>77.28503166510437</v>
      </c>
      <c r="AF70" s="152">
        <v>3074.2</v>
      </c>
      <c r="AG70" s="148">
        <f>3067+4.2+3</f>
        <v>3074.2</v>
      </c>
      <c r="AH70" s="148">
        <f t="shared" si="638"/>
        <v>100</v>
      </c>
      <c r="AI70" s="152">
        <v>3500</v>
      </c>
      <c r="AJ70" s="148"/>
      <c r="AK70" s="148">
        <f t="shared" si="639"/>
        <v>0</v>
      </c>
      <c r="AL70" s="152">
        <v>3500</v>
      </c>
      <c r="AM70" s="148"/>
      <c r="AN70" s="148">
        <f t="shared" si="640"/>
        <v>0</v>
      </c>
      <c r="AO70" s="152">
        <f>4872.7+82+171.5+433-7.2</f>
        <v>5552</v>
      </c>
      <c r="AP70" s="148"/>
      <c r="AQ70" s="148">
        <f t="shared" si="641"/>
        <v>0</v>
      </c>
      <c r="AR70" s="422"/>
    </row>
    <row r="71" spans="1:44" ht="21" customHeight="1" x14ac:dyDescent="0.25">
      <c r="A71" s="412" t="s">
        <v>273</v>
      </c>
      <c r="B71" s="413"/>
      <c r="C71" s="414"/>
      <c r="D71" s="158" t="s">
        <v>41</v>
      </c>
      <c r="E71" s="154">
        <f t="shared" si="598"/>
        <v>42023.539999999994</v>
      </c>
      <c r="F71" s="154">
        <f t="shared" si="598"/>
        <v>28867.420000000002</v>
      </c>
      <c r="G71" s="155">
        <f t="shared" si="599"/>
        <v>68.69345133703635</v>
      </c>
      <c r="H71" s="205">
        <f>H73+H72</f>
        <v>1028.9000000000001</v>
      </c>
      <c r="I71" s="205">
        <f>I73+I72</f>
        <v>1028.9000000000001</v>
      </c>
      <c r="J71" s="154">
        <f t="shared" si="600"/>
        <v>100</v>
      </c>
      <c r="K71" s="205">
        <f t="shared" ref="K71:L71" si="642">K73+K72</f>
        <v>3792</v>
      </c>
      <c r="L71" s="205">
        <f t="shared" si="642"/>
        <v>3791.96</v>
      </c>
      <c r="M71" s="154">
        <f t="shared" ref="M71:M73" si="643">IF(L71,L71/K71*100,0)</f>
        <v>99.998945147679336</v>
      </c>
      <c r="N71" s="241">
        <f t="shared" ref="N71:O71" si="644">N73+N72</f>
        <v>3192.8</v>
      </c>
      <c r="O71" s="241">
        <f t="shared" si="644"/>
        <v>3192.8</v>
      </c>
      <c r="P71" s="232">
        <f t="shared" ref="P71:P73" si="645">IF(O71,O71/N71*100,0)</f>
        <v>100</v>
      </c>
      <c r="Q71" s="205">
        <f t="shared" ref="Q71:R71" si="646">Q73+Q72</f>
        <v>3335.7</v>
      </c>
      <c r="R71" s="205">
        <f t="shared" si="646"/>
        <v>3335.7</v>
      </c>
      <c r="S71" s="154">
        <f t="shared" si="633"/>
        <v>100</v>
      </c>
      <c r="T71" s="264">
        <f t="shared" ref="T71:U71" si="647">T73+T72</f>
        <v>3481.4</v>
      </c>
      <c r="U71" s="264">
        <f t="shared" si="647"/>
        <v>3481.35</v>
      </c>
      <c r="V71" s="253">
        <f t="shared" si="634"/>
        <v>99.99856379617394</v>
      </c>
      <c r="W71" s="205">
        <f t="shared" ref="W71:X71" si="648">W73+W72</f>
        <v>3692.64</v>
      </c>
      <c r="X71" s="205">
        <f t="shared" si="648"/>
        <v>3692.64</v>
      </c>
      <c r="Y71" s="154">
        <f t="shared" si="635"/>
        <v>100</v>
      </c>
      <c r="Z71" s="205">
        <f t="shared" ref="Z71:AA71" si="649">Z73+Z72</f>
        <v>3500</v>
      </c>
      <c r="AA71" s="205">
        <f t="shared" si="649"/>
        <v>3889.5</v>
      </c>
      <c r="AB71" s="154">
        <f t="shared" si="636"/>
        <v>111.12857142857142</v>
      </c>
      <c r="AC71" s="289">
        <f t="shared" ref="AC71:AD71" si="650">AC73+AC72</f>
        <v>4373.8999999999996</v>
      </c>
      <c r="AD71" s="289">
        <f t="shared" si="650"/>
        <v>3380.37</v>
      </c>
      <c r="AE71" s="278">
        <f t="shared" si="637"/>
        <v>77.28503166510437</v>
      </c>
      <c r="AF71" s="205">
        <f t="shared" ref="AF71:AG71" si="651">AF73+AF72</f>
        <v>3074.2</v>
      </c>
      <c r="AG71" s="205">
        <f t="shared" si="651"/>
        <v>3074.2</v>
      </c>
      <c r="AH71" s="154">
        <f t="shared" si="638"/>
        <v>100</v>
      </c>
      <c r="AI71" s="205">
        <f t="shared" ref="AI71:AJ71" si="652">AI73+AI72</f>
        <v>3500</v>
      </c>
      <c r="AJ71" s="205">
        <f t="shared" si="652"/>
        <v>0</v>
      </c>
      <c r="AK71" s="154">
        <f t="shared" si="639"/>
        <v>0</v>
      </c>
      <c r="AL71" s="205">
        <f t="shared" ref="AL71:AM71" si="653">AL73+AL72</f>
        <v>3500</v>
      </c>
      <c r="AM71" s="205">
        <f t="shared" si="653"/>
        <v>0</v>
      </c>
      <c r="AN71" s="154">
        <f t="shared" si="640"/>
        <v>0</v>
      </c>
      <c r="AO71" s="205">
        <f t="shared" ref="AO71:AP71" si="654">AO73+AO72</f>
        <v>5552</v>
      </c>
      <c r="AP71" s="205">
        <f t="shared" si="654"/>
        <v>0</v>
      </c>
      <c r="AQ71" s="154">
        <f t="shared" si="641"/>
        <v>0</v>
      </c>
      <c r="AR71" s="434"/>
    </row>
    <row r="72" spans="1:44" ht="54" customHeight="1" x14ac:dyDescent="0.25">
      <c r="A72" s="415"/>
      <c r="B72" s="416"/>
      <c r="C72" s="417"/>
      <c r="D72" s="116" t="s">
        <v>2</v>
      </c>
      <c r="E72" s="157">
        <f t="shared" si="598"/>
        <v>0</v>
      </c>
      <c r="F72" s="157">
        <f t="shared" si="598"/>
        <v>0</v>
      </c>
      <c r="G72" s="224">
        <f t="shared" si="599"/>
        <v>0</v>
      </c>
      <c r="H72" s="156">
        <f>H66</f>
        <v>0</v>
      </c>
      <c r="I72" s="156">
        <f>I66</f>
        <v>0</v>
      </c>
      <c r="J72" s="157">
        <f t="shared" si="600"/>
        <v>0</v>
      </c>
      <c r="K72" s="156">
        <f t="shared" ref="K72:L72" si="655">K66</f>
        <v>0</v>
      </c>
      <c r="L72" s="156">
        <f t="shared" si="655"/>
        <v>0</v>
      </c>
      <c r="M72" s="157">
        <f t="shared" si="643"/>
        <v>0</v>
      </c>
      <c r="N72" s="240">
        <f t="shared" ref="N72:O72" si="656">N66</f>
        <v>0</v>
      </c>
      <c r="O72" s="240">
        <f t="shared" si="656"/>
        <v>0</v>
      </c>
      <c r="P72" s="233">
        <f t="shared" si="645"/>
        <v>0</v>
      </c>
      <c r="Q72" s="156">
        <f t="shared" ref="Q72:R72" si="657">Q66</f>
        <v>0</v>
      </c>
      <c r="R72" s="156">
        <f t="shared" si="657"/>
        <v>0</v>
      </c>
      <c r="S72" s="157">
        <f t="shared" si="633"/>
        <v>0</v>
      </c>
      <c r="T72" s="263">
        <f t="shared" ref="T72:U72" si="658">T66</f>
        <v>0</v>
      </c>
      <c r="U72" s="263">
        <f t="shared" si="658"/>
        <v>0</v>
      </c>
      <c r="V72" s="254">
        <f t="shared" si="634"/>
        <v>0</v>
      </c>
      <c r="W72" s="156">
        <f t="shared" ref="W72:X72" si="659">W66</f>
        <v>0</v>
      </c>
      <c r="X72" s="156">
        <f t="shared" si="659"/>
        <v>0</v>
      </c>
      <c r="Y72" s="157">
        <f t="shared" si="635"/>
        <v>0</v>
      </c>
      <c r="Z72" s="156">
        <f t="shared" ref="Z72:AA72" si="660">Z66</f>
        <v>0</v>
      </c>
      <c r="AA72" s="156">
        <f t="shared" si="660"/>
        <v>0</v>
      </c>
      <c r="AB72" s="157">
        <f t="shared" si="636"/>
        <v>0</v>
      </c>
      <c r="AC72" s="288">
        <f t="shared" ref="AC72:AD72" si="661">AC66</f>
        <v>0</v>
      </c>
      <c r="AD72" s="288">
        <f t="shared" si="661"/>
        <v>0</v>
      </c>
      <c r="AE72" s="279">
        <f t="shared" si="637"/>
        <v>0</v>
      </c>
      <c r="AF72" s="156">
        <f t="shared" ref="AF72:AG72" si="662">AF66</f>
        <v>0</v>
      </c>
      <c r="AG72" s="156">
        <f t="shared" si="662"/>
        <v>0</v>
      </c>
      <c r="AH72" s="157">
        <f t="shared" si="638"/>
        <v>0</v>
      </c>
      <c r="AI72" s="156">
        <f t="shared" ref="AI72:AJ72" si="663">AI66</f>
        <v>0</v>
      </c>
      <c r="AJ72" s="156">
        <f t="shared" si="663"/>
        <v>0</v>
      </c>
      <c r="AK72" s="157">
        <f t="shared" si="639"/>
        <v>0</v>
      </c>
      <c r="AL72" s="156">
        <f t="shared" ref="AL72:AM72" si="664">AL66</f>
        <v>0</v>
      </c>
      <c r="AM72" s="156">
        <f t="shared" si="664"/>
        <v>0</v>
      </c>
      <c r="AN72" s="157">
        <f t="shared" si="640"/>
        <v>0</v>
      </c>
      <c r="AO72" s="156">
        <f t="shared" ref="AO72:AP72" si="665">AO66</f>
        <v>0</v>
      </c>
      <c r="AP72" s="156">
        <f t="shared" si="665"/>
        <v>0</v>
      </c>
      <c r="AQ72" s="157">
        <f t="shared" si="641"/>
        <v>0</v>
      </c>
      <c r="AR72" s="435"/>
    </row>
    <row r="73" spans="1:44" ht="21" customHeight="1" x14ac:dyDescent="0.25">
      <c r="A73" s="418"/>
      <c r="B73" s="419"/>
      <c r="C73" s="420"/>
      <c r="D73" s="206" t="s">
        <v>267</v>
      </c>
      <c r="E73" s="157">
        <f t="shared" si="598"/>
        <v>42023.539999999994</v>
      </c>
      <c r="F73" s="157">
        <f t="shared" si="598"/>
        <v>28867.420000000002</v>
      </c>
      <c r="G73" s="224">
        <f t="shared" si="599"/>
        <v>68.69345133703635</v>
      </c>
      <c r="H73" s="156">
        <f>H67</f>
        <v>1028.9000000000001</v>
      </c>
      <c r="I73" s="156">
        <f>I67</f>
        <v>1028.9000000000001</v>
      </c>
      <c r="J73" s="157">
        <f t="shared" si="600"/>
        <v>100</v>
      </c>
      <c r="K73" s="156">
        <f t="shared" ref="K73:L73" si="666">K67</f>
        <v>3792</v>
      </c>
      <c r="L73" s="156">
        <f t="shared" si="666"/>
        <v>3791.96</v>
      </c>
      <c r="M73" s="157">
        <f t="shared" si="643"/>
        <v>99.998945147679336</v>
      </c>
      <c r="N73" s="240">
        <f t="shared" ref="N73:O73" si="667">N67</f>
        <v>3192.8</v>
      </c>
      <c r="O73" s="240">
        <f t="shared" si="667"/>
        <v>3192.8</v>
      </c>
      <c r="P73" s="233">
        <f t="shared" si="645"/>
        <v>100</v>
      </c>
      <c r="Q73" s="156">
        <f t="shared" ref="Q73:R73" si="668">Q67</f>
        <v>3335.7</v>
      </c>
      <c r="R73" s="156">
        <f t="shared" si="668"/>
        <v>3335.7</v>
      </c>
      <c r="S73" s="157">
        <f t="shared" si="633"/>
        <v>100</v>
      </c>
      <c r="T73" s="263">
        <f t="shared" ref="T73:U73" si="669">T67</f>
        <v>3481.4</v>
      </c>
      <c r="U73" s="263">
        <f t="shared" si="669"/>
        <v>3481.35</v>
      </c>
      <c r="V73" s="254">
        <f t="shared" si="634"/>
        <v>99.99856379617394</v>
      </c>
      <c r="W73" s="156">
        <f t="shared" ref="W73:X73" si="670">W67</f>
        <v>3692.64</v>
      </c>
      <c r="X73" s="156">
        <f t="shared" si="670"/>
        <v>3692.64</v>
      </c>
      <c r="Y73" s="157">
        <f t="shared" si="635"/>
        <v>100</v>
      </c>
      <c r="Z73" s="156">
        <f t="shared" ref="Z73:AA73" si="671">Z67</f>
        <v>3500</v>
      </c>
      <c r="AA73" s="156">
        <f t="shared" si="671"/>
        <v>3889.5</v>
      </c>
      <c r="AB73" s="157">
        <f t="shared" si="636"/>
        <v>111.12857142857142</v>
      </c>
      <c r="AC73" s="288">
        <f t="shared" ref="AC73:AD73" si="672">AC67</f>
        <v>4373.8999999999996</v>
      </c>
      <c r="AD73" s="288">
        <f t="shared" si="672"/>
        <v>3380.37</v>
      </c>
      <c r="AE73" s="279">
        <f t="shared" si="637"/>
        <v>77.28503166510437</v>
      </c>
      <c r="AF73" s="156">
        <f t="shared" ref="AF73:AG73" si="673">AF67</f>
        <v>3074.2</v>
      </c>
      <c r="AG73" s="156">
        <f t="shared" si="673"/>
        <v>3074.2</v>
      </c>
      <c r="AH73" s="157">
        <f t="shared" si="638"/>
        <v>100</v>
      </c>
      <c r="AI73" s="156">
        <f t="shared" ref="AI73:AJ73" si="674">AI67</f>
        <v>3500</v>
      </c>
      <c r="AJ73" s="156">
        <f t="shared" si="674"/>
        <v>0</v>
      </c>
      <c r="AK73" s="157">
        <f t="shared" si="639"/>
        <v>0</v>
      </c>
      <c r="AL73" s="156">
        <f t="shared" ref="AL73:AM73" si="675">AL67</f>
        <v>3500</v>
      </c>
      <c r="AM73" s="156">
        <f t="shared" si="675"/>
        <v>0</v>
      </c>
      <c r="AN73" s="157">
        <f t="shared" si="640"/>
        <v>0</v>
      </c>
      <c r="AO73" s="156">
        <f t="shared" ref="AO73:AP73" si="676">AO67</f>
        <v>5552</v>
      </c>
      <c r="AP73" s="156">
        <f t="shared" si="676"/>
        <v>0</v>
      </c>
      <c r="AQ73" s="157">
        <f t="shared" si="641"/>
        <v>0</v>
      </c>
      <c r="AR73" s="435"/>
    </row>
    <row r="74" spans="1:44" s="111" customFormat="1" ht="37.5" customHeight="1" x14ac:dyDescent="0.25">
      <c r="A74" s="426" t="s">
        <v>276</v>
      </c>
      <c r="B74" s="427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427"/>
      <c r="AF74" s="427"/>
      <c r="AG74" s="427"/>
      <c r="AH74" s="427"/>
      <c r="AI74" s="427"/>
      <c r="AJ74" s="427"/>
      <c r="AK74" s="427"/>
      <c r="AL74" s="427"/>
      <c r="AM74" s="427"/>
      <c r="AN74" s="427"/>
      <c r="AO74" s="427"/>
      <c r="AP74" s="427"/>
      <c r="AQ74" s="427"/>
      <c r="AR74" s="428"/>
    </row>
    <row r="75" spans="1:44" ht="21" customHeight="1" x14ac:dyDescent="0.25">
      <c r="A75" s="429" t="s">
        <v>319</v>
      </c>
      <c r="B75" s="429"/>
      <c r="C75" s="429"/>
      <c r="D75" s="216" t="s">
        <v>41</v>
      </c>
      <c r="E75" s="217">
        <f t="shared" ref="E75:E76" si="677">H75+K75+N75+Q75+T75+W75+Z75+AC75+AF75+AI75+AL75+AO75</f>
        <v>61318.01</v>
      </c>
      <c r="F75" s="217">
        <f>F77+F76</f>
        <v>33243.33</v>
      </c>
      <c r="G75" s="217">
        <f>F75*100/E75</f>
        <v>54.214626338982626</v>
      </c>
      <c r="H75" s="217">
        <f>H76+H77</f>
        <v>1028.9000000000001</v>
      </c>
      <c r="I75" s="217">
        <f>I76+I77</f>
        <v>1028.9000000000001</v>
      </c>
      <c r="J75" s="217">
        <f>IF(I75,I75/H75*100,0)</f>
        <v>100</v>
      </c>
      <c r="K75" s="217">
        <f t="shared" ref="K75:L75" si="678">K76+K77</f>
        <v>4303.1000000000004</v>
      </c>
      <c r="L75" s="217">
        <f t="shared" si="678"/>
        <v>4303.0600000000004</v>
      </c>
      <c r="M75" s="217">
        <f t="shared" ref="M75:M77" si="679">IF(L75,L75/K75*100,0)</f>
        <v>99.999070437591513</v>
      </c>
      <c r="N75" s="217">
        <f t="shared" ref="N75:O75" si="680">N76+N77</f>
        <v>3693.5</v>
      </c>
      <c r="O75" s="217">
        <f t="shared" si="680"/>
        <v>3700.7400000000002</v>
      </c>
      <c r="P75" s="217">
        <f t="shared" ref="P75:P77" si="681">IF(O75,O75/N75*100,0)</f>
        <v>100.19602003519697</v>
      </c>
      <c r="Q75" s="217">
        <f t="shared" ref="Q75:R75" si="682">Q76+Q77</f>
        <v>3841.5</v>
      </c>
      <c r="R75" s="217">
        <f t="shared" si="682"/>
        <v>3841.5</v>
      </c>
      <c r="S75" s="217">
        <f t="shared" ref="S75:S77" si="683">IF(R75,R75/Q75*100,0)</f>
        <v>100</v>
      </c>
      <c r="T75" s="266">
        <f t="shared" ref="T75:U75" si="684">T76+T77</f>
        <v>4096</v>
      </c>
      <c r="U75" s="266">
        <f t="shared" si="684"/>
        <v>4006.95</v>
      </c>
      <c r="V75" s="266">
        <f t="shared" ref="V75:V77" si="685">IF(U75,U75/T75*100,0)</f>
        <v>97.825927734375</v>
      </c>
      <c r="W75" s="217">
        <f t="shared" ref="W75:X75" si="686">W76+W77</f>
        <v>4193.3899999999994</v>
      </c>
      <c r="X75" s="217">
        <f t="shared" si="686"/>
        <v>4193.3899999999994</v>
      </c>
      <c r="Y75" s="217">
        <f t="shared" ref="Y75:Y77" si="687">IF(X75,X75/W75*100,0)</f>
        <v>100</v>
      </c>
      <c r="Z75" s="217">
        <f t="shared" ref="Z75:AA75" si="688">Z76+Z77</f>
        <v>3964</v>
      </c>
      <c r="AA75" s="217">
        <f t="shared" si="688"/>
        <v>4401.6000000000004</v>
      </c>
      <c r="AB75" s="217">
        <f t="shared" ref="AB75:AB77" si="689">IF(AA75,AA75/Z75*100,0)</f>
        <v>111.03935418768923</v>
      </c>
      <c r="AC75" s="217">
        <f t="shared" ref="AC75:AD75" si="690">AC76+AC77</f>
        <v>5180.08</v>
      </c>
      <c r="AD75" s="217">
        <f t="shared" si="690"/>
        <v>4186.5199999999995</v>
      </c>
      <c r="AE75" s="217">
        <f t="shared" ref="AE75:AE77" si="691">IF(AD75,AD75/AC75*100,0)</f>
        <v>80.819601241679663</v>
      </c>
      <c r="AF75" s="217">
        <f t="shared" ref="AF75:AG75" si="692">AF76+AF77</f>
        <v>3580.68</v>
      </c>
      <c r="AG75" s="217">
        <f t="shared" si="692"/>
        <v>3580.6699999999996</v>
      </c>
      <c r="AH75" s="217">
        <f t="shared" ref="AH75:AH77" si="693">IF(AG75,AG75/AF75*100,0)</f>
        <v>99.999720723438003</v>
      </c>
      <c r="AI75" s="217">
        <f t="shared" ref="AI75:AJ75" si="694">AI76+AI77</f>
        <v>6957.8</v>
      </c>
      <c r="AJ75" s="217">
        <f t="shared" si="694"/>
        <v>0</v>
      </c>
      <c r="AK75" s="217">
        <f t="shared" ref="AK75:AK77" si="695">IF(AJ75,AJ75/AI75*100,0)</f>
        <v>0</v>
      </c>
      <c r="AL75" s="217">
        <f t="shared" ref="AL75:AM75" si="696">AL76+AL77</f>
        <v>3959.2</v>
      </c>
      <c r="AM75" s="217">
        <f t="shared" si="696"/>
        <v>0</v>
      </c>
      <c r="AN75" s="217">
        <f t="shared" ref="AN75:AN77" si="697">IF(AM75,AM75/AL75*100,0)</f>
        <v>0</v>
      </c>
      <c r="AO75" s="217">
        <f t="shared" ref="AO75:AP75" si="698">AO76+AO77</f>
        <v>16519.86</v>
      </c>
      <c r="AP75" s="217">
        <f t="shared" si="698"/>
        <v>0</v>
      </c>
      <c r="AQ75" s="217">
        <f t="shared" ref="AQ75:AQ77" si="699">IF(AP75,AP75/AO75*100,0)</f>
        <v>0</v>
      </c>
      <c r="AR75" s="425"/>
    </row>
    <row r="76" spans="1:44" ht="51.75" customHeight="1" x14ac:dyDescent="0.25">
      <c r="A76" s="429"/>
      <c r="B76" s="429"/>
      <c r="C76" s="429"/>
      <c r="D76" s="218" t="s">
        <v>2</v>
      </c>
      <c r="E76" s="219">
        <f t="shared" si="677"/>
        <v>12631.599999999999</v>
      </c>
      <c r="F76" s="219">
        <f>I76+L76+O76+R76+U76+X76+AA76+AD76+AG76+AJ76+AM76+AP76</f>
        <v>0</v>
      </c>
      <c r="G76" s="219">
        <f>F76*100/E76</f>
        <v>0</v>
      </c>
      <c r="H76" s="219">
        <f>H34+H62+H72</f>
        <v>0</v>
      </c>
      <c r="I76" s="219">
        <f>I34+I62+I72</f>
        <v>0</v>
      </c>
      <c r="J76" s="219">
        <f t="shared" ref="J76:J77" si="700">IF(I76,I76/H76*100,0)</f>
        <v>0</v>
      </c>
      <c r="K76" s="219">
        <f t="shared" ref="K76:L76" si="701">K34+K62+K72</f>
        <v>0</v>
      </c>
      <c r="L76" s="219">
        <f t="shared" si="701"/>
        <v>0</v>
      </c>
      <c r="M76" s="219">
        <f t="shared" si="679"/>
        <v>0</v>
      </c>
      <c r="N76" s="219">
        <f t="shared" ref="N76:O76" si="702">N34+N62+N72</f>
        <v>0</v>
      </c>
      <c r="O76" s="219">
        <f t="shared" si="702"/>
        <v>0</v>
      </c>
      <c r="P76" s="219">
        <f t="shared" si="681"/>
        <v>0</v>
      </c>
      <c r="Q76" s="219">
        <f t="shared" ref="Q76:R76" si="703">Q34+Q62+Q72</f>
        <v>0</v>
      </c>
      <c r="R76" s="219">
        <f t="shared" si="703"/>
        <v>0</v>
      </c>
      <c r="S76" s="219">
        <f t="shared" si="683"/>
        <v>0</v>
      </c>
      <c r="T76" s="267">
        <f t="shared" ref="T76:U76" si="704">T34+T62+T72</f>
        <v>0</v>
      </c>
      <c r="U76" s="267">
        <f t="shared" si="704"/>
        <v>0</v>
      </c>
      <c r="V76" s="267">
        <f t="shared" si="685"/>
        <v>0</v>
      </c>
      <c r="W76" s="219">
        <f t="shared" ref="W76:X76" si="705">W34+W62+W72</f>
        <v>0</v>
      </c>
      <c r="X76" s="219">
        <f t="shared" si="705"/>
        <v>0</v>
      </c>
      <c r="Y76" s="219">
        <f t="shared" si="687"/>
        <v>0</v>
      </c>
      <c r="Z76" s="219">
        <f t="shared" ref="Z76:AA76" si="706">Z34+Z62+Z72</f>
        <v>0</v>
      </c>
      <c r="AA76" s="219">
        <f t="shared" si="706"/>
        <v>0</v>
      </c>
      <c r="AB76" s="219">
        <f t="shared" si="689"/>
        <v>0</v>
      </c>
      <c r="AC76" s="219">
        <f t="shared" ref="AC76:AD76" si="707">AC34+AC62+AC72</f>
        <v>0</v>
      </c>
      <c r="AD76" s="219">
        <f t="shared" si="707"/>
        <v>0</v>
      </c>
      <c r="AE76" s="219">
        <f t="shared" si="691"/>
        <v>0</v>
      </c>
      <c r="AF76" s="219">
        <f t="shared" ref="AF76:AG76" si="708">AF34+AF62+AF72</f>
        <v>0</v>
      </c>
      <c r="AG76" s="219">
        <f t="shared" si="708"/>
        <v>0</v>
      </c>
      <c r="AH76" s="219">
        <f t="shared" si="693"/>
        <v>0</v>
      </c>
      <c r="AI76" s="219">
        <f t="shared" ref="AI76:AJ76" si="709">AI34+AI62+AI72</f>
        <v>2993.8</v>
      </c>
      <c r="AJ76" s="219">
        <f t="shared" si="709"/>
        <v>0</v>
      </c>
      <c r="AK76" s="219">
        <f t="shared" si="695"/>
        <v>0</v>
      </c>
      <c r="AL76" s="219">
        <f t="shared" ref="AL76:AM76" si="710">AL34+AL62+AL72</f>
        <v>0</v>
      </c>
      <c r="AM76" s="219">
        <f t="shared" si="710"/>
        <v>0</v>
      </c>
      <c r="AN76" s="219">
        <f t="shared" si="697"/>
        <v>0</v>
      </c>
      <c r="AO76" s="219">
        <f t="shared" ref="AO76:AP76" si="711">AO34+AO62+AO72</f>
        <v>9637.7999999999993</v>
      </c>
      <c r="AP76" s="219">
        <f t="shared" si="711"/>
        <v>0</v>
      </c>
      <c r="AQ76" s="219">
        <f t="shared" si="699"/>
        <v>0</v>
      </c>
      <c r="AR76" s="425"/>
    </row>
    <row r="77" spans="1:44" ht="24" customHeight="1" x14ac:dyDescent="0.25">
      <c r="A77" s="429"/>
      <c r="B77" s="429"/>
      <c r="C77" s="429"/>
      <c r="D77" s="218" t="s">
        <v>267</v>
      </c>
      <c r="E77" s="219">
        <f>H77+K77+N77+Q77+T77+W77+Z77+AC77+AF77+AI77+AL77+AO77</f>
        <v>48686.409999999996</v>
      </c>
      <c r="F77" s="219">
        <f>I77+L77+O77+R77+U77+X77+AA77+AD77+AG77+AJ77+AM77+AP77</f>
        <v>33243.33</v>
      </c>
      <c r="G77" s="219">
        <f>F77*100/E77</f>
        <v>68.28051195395183</v>
      </c>
      <c r="H77" s="219">
        <f>H35+H63+H73</f>
        <v>1028.9000000000001</v>
      </c>
      <c r="I77" s="219">
        <f>I35+I63+I73</f>
        <v>1028.9000000000001</v>
      </c>
      <c r="J77" s="219">
        <f t="shared" si="700"/>
        <v>100</v>
      </c>
      <c r="K77" s="219">
        <f t="shared" ref="K77:L77" si="712">K35+K63+K73</f>
        <v>4303.1000000000004</v>
      </c>
      <c r="L77" s="219">
        <f t="shared" si="712"/>
        <v>4303.0600000000004</v>
      </c>
      <c r="M77" s="219">
        <f t="shared" si="679"/>
        <v>99.999070437591513</v>
      </c>
      <c r="N77" s="219">
        <f t="shared" ref="N77:O77" si="713">N35+N63+N73</f>
        <v>3693.5</v>
      </c>
      <c r="O77" s="219">
        <f t="shared" si="713"/>
        <v>3700.7400000000002</v>
      </c>
      <c r="P77" s="219">
        <f t="shared" si="681"/>
        <v>100.19602003519697</v>
      </c>
      <c r="Q77" s="219">
        <f t="shared" ref="Q77:R77" si="714">Q35+Q63+Q73</f>
        <v>3841.5</v>
      </c>
      <c r="R77" s="219">
        <f t="shared" si="714"/>
        <v>3841.5</v>
      </c>
      <c r="S77" s="219">
        <f t="shared" si="683"/>
        <v>100</v>
      </c>
      <c r="T77" s="267">
        <f t="shared" ref="T77:U77" si="715">T35+T63+T73</f>
        <v>4096</v>
      </c>
      <c r="U77" s="267">
        <f t="shared" si="715"/>
        <v>4006.95</v>
      </c>
      <c r="V77" s="267">
        <f t="shared" si="685"/>
        <v>97.825927734375</v>
      </c>
      <c r="W77" s="219">
        <f t="shared" ref="W77:X77" si="716">W35+W63+W73</f>
        <v>4193.3899999999994</v>
      </c>
      <c r="X77" s="219">
        <f t="shared" si="716"/>
        <v>4193.3899999999994</v>
      </c>
      <c r="Y77" s="219">
        <f t="shared" si="687"/>
        <v>100</v>
      </c>
      <c r="Z77" s="219">
        <f t="shared" ref="Z77:AA77" si="717">Z35+Z63+Z73</f>
        <v>3964</v>
      </c>
      <c r="AA77" s="219">
        <f t="shared" si="717"/>
        <v>4401.6000000000004</v>
      </c>
      <c r="AB77" s="219">
        <f t="shared" si="689"/>
        <v>111.03935418768923</v>
      </c>
      <c r="AC77" s="219">
        <f t="shared" ref="AC77:AD77" si="718">AC35+AC63+AC73</f>
        <v>5180.08</v>
      </c>
      <c r="AD77" s="219">
        <f t="shared" si="718"/>
        <v>4186.5199999999995</v>
      </c>
      <c r="AE77" s="219">
        <f t="shared" si="691"/>
        <v>80.819601241679663</v>
      </c>
      <c r="AF77" s="219">
        <f t="shared" ref="AF77:AG77" si="719">AF35+AF63+AF73</f>
        <v>3580.68</v>
      </c>
      <c r="AG77" s="219">
        <f t="shared" si="719"/>
        <v>3580.6699999999996</v>
      </c>
      <c r="AH77" s="219">
        <f t="shared" si="693"/>
        <v>99.999720723438003</v>
      </c>
      <c r="AI77" s="219">
        <f t="shared" ref="AI77:AJ77" si="720">AI35+AI63+AI73</f>
        <v>3964</v>
      </c>
      <c r="AJ77" s="219">
        <f t="shared" si="720"/>
        <v>0</v>
      </c>
      <c r="AK77" s="219">
        <f t="shared" si="695"/>
        <v>0</v>
      </c>
      <c r="AL77" s="219">
        <f t="shared" ref="AL77:AM77" si="721">AL35+AL63+AL73</f>
        <v>3959.2</v>
      </c>
      <c r="AM77" s="219">
        <f t="shared" si="721"/>
        <v>0</v>
      </c>
      <c r="AN77" s="219">
        <f t="shared" si="697"/>
        <v>0</v>
      </c>
      <c r="AO77" s="219">
        <f t="shared" ref="AO77:AP77" si="722">AO35+AO63+AO73</f>
        <v>6882.0599999999995</v>
      </c>
      <c r="AP77" s="219">
        <f t="shared" si="722"/>
        <v>0</v>
      </c>
      <c r="AQ77" s="219">
        <f t="shared" si="699"/>
        <v>0</v>
      </c>
      <c r="AR77" s="425"/>
    </row>
    <row r="78" spans="1:44" ht="23.25" x14ac:dyDescent="0.25">
      <c r="A78" s="178"/>
      <c r="B78" s="179"/>
      <c r="C78" s="179"/>
      <c r="D78" s="180"/>
      <c r="E78" s="181"/>
      <c r="N78" s="98"/>
      <c r="O78" s="98"/>
      <c r="P78" s="98"/>
      <c r="T78" s="268"/>
      <c r="U78" s="268"/>
      <c r="V78" s="268"/>
      <c r="W78" s="182"/>
      <c r="X78" s="182"/>
      <c r="Y78" s="182"/>
      <c r="Z78" s="182"/>
      <c r="AA78" s="182"/>
      <c r="AB78" s="182"/>
      <c r="AC78" s="291"/>
      <c r="AD78" s="291"/>
      <c r="AE78" s="291"/>
      <c r="AF78" s="182"/>
      <c r="AG78" s="182"/>
      <c r="AH78" s="182"/>
      <c r="AL78" s="182"/>
      <c r="AM78" s="182"/>
      <c r="AN78" s="182"/>
      <c r="AO78" s="96"/>
      <c r="AP78" s="96"/>
      <c r="AQ78" s="96"/>
    </row>
    <row r="79" spans="1:44" ht="23.25" x14ac:dyDescent="0.25">
      <c r="A79" s="178"/>
      <c r="B79" s="179"/>
      <c r="C79" s="179"/>
      <c r="D79" s="180"/>
      <c r="E79" s="181"/>
      <c r="H79" s="183"/>
      <c r="J79" s="184"/>
      <c r="K79" s="184"/>
      <c r="N79" s="98"/>
      <c r="O79" s="98"/>
      <c r="P79" s="98"/>
      <c r="T79" s="268"/>
      <c r="U79" s="268"/>
      <c r="V79" s="268"/>
      <c r="W79" s="182"/>
      <c r="X79" s="182"/>
      <c r="Y79" s="182"/>
      <c r="Z79" s="182"/>
      <c r="AA79" s="182"/>
      <c r="AB79" s="182"/>
      <c r="AC79" s="291"/>
      <c r="AD79" s="291"/>
      <c r="AE79" s="291"/>
      <c r="AF79" s="182"/>
      <c r="AG79" s="182"/>
      <c r="AH79" s="182"/>
      <c r="AL79" s="182"/>
      <c r="AM79" s="182"/>
      <c r="AN79" s="182"/>
      <c r="AO79" s="96"/>
      <c r="AP79" s="96"/>
      <c r="AQ79" s="96"/>
    </row>
    <row r="80" spans="1:44" ht="23.25" x14ac:dyDescent="0.25">
      <c r="A80" s="178"/>
      <c r="B80" s="179" t="s">
        <v>292</v>
      </c>
      <c r="C80" s="179" t="s">
        <v>274</v>
      </c>
      <c r="D80" s="185"/>
      <c r="E80" s="186"/>
      <c r="F80" s="186"/>
      <c r="G80" s="186"/>
      <c r="H80" s="187"/>
      <c r="N80" s="98"/>
      <c r="O80" s="98"/>
      <c r="P80" s="98"/>
      <c r="T80" s="268"/>
      <c r="U80" s="268"/>
      <c r="V80" s="268"/>
      <c r="W80" s="182"/>
      <c r="X80" s="182"/>
      <c r="Y80" s="182"/>
      <c r="Z80" s="182"/>
      <c r="AA80" s="182"/>
      <c r="AB80" s="182"/>
      <c r="AC80" s="291"/>
      <c r="AD80" s="291"/>
      <c r="AE80" s="291"/>
      <c r="AF80" s="188"/>
      <c r="AG80" s="182"/>
      <c r="AH80" s="182"/>
      <c r="AL80" s="182"/>
      <c r="AM80" s="182"/>
      <c r="AN80" s="182"/>
      <c r="AO80" s="96"/>
      <c r="AP80" s="96"/>
      <c r="AQ80" s="96"/>
    </row>
    <row r="81" spans="1:44" ht="14.25" customHeight="1" x14ac:dyDescent="0.25">
      <c r="A81" s="189"/>
      <c r="B81" s="190"/>
      <c r="N81" s="98"/>
      <c r="O81" s="98"/>
      <c r="P81" s="98"/>
      <c r="T81" s="268"/>
      <c r="U81" s="268"/>
      <c r="V81" s="268"/>
      <c r="W81" s="182"/>
      <c r="X81" s="182"/>
      <c r="Y81" s="182"/>
      <c r="Z81" s="182"/>
      <c r="AA81" s="182"/>
      <c r="AB81" s="182"/>
      <c r="AC81" s="291"/>
      <c r="AD81" s="291"/>
      <c r="AE81" s="291"/>
      <c r="AF81" s="182"/>
      <c r="AG81" s="182"/>
      <c r="AH81" s="182"/>
      <c r="AL81" s="182"/>
      <c r="AM81" s="182"/>
      <c r="AN81" s="182"/>
      <c r="AO81" s="96"/>
      <c r="AP81" s="96"/>
      <c r="AQ81" s="96"/>
    </row>
    <row r="82" spans="1:44" x14ac:dyDescent="0.25">
      <c r="A82" s="191"/>
      <c r="N82" s="98"/>
      <c r="O82" s="98"/>
      <c r="P82" s="98"/>
      <c r="T82" s="268"/>
      <c r="U82" s="268"/>
      <c r="V82" s="268"/>
      <c r="W82" s="182"/>
      <c r="X82" s="182"/>
      <c r="Y82" s="182"/>
      <c r="Z82" s="182"/>
      <c r="AA82" s="182"/>
      <c r="AB82" s="182"/>
      <c r="AC82" s="291"/>
      <c r="AD82" s="291"/>
      <c r="AE82" s="291"/>
      <c r="AF82" s="182"/>
      <c r="AG82" s="182"/>
      <c r="AH82" s="182"/>
      <c r="AL82" s="182"/>
      <c r="AM82" s="182"/>
      <c r="AN82" s="182"/>
      <c r="AO82" s="96"/>
      <c r="AP82" s="96"/>
      <c r="AQ82" s="96"/>
    </row>
    <row r="83" spans="1:44" s="98" customFormat="1" x14ac:dyDescent="0.25">
      <c r="A83" s="189"/>
      <c r="D83" s="99"/>
      <c r="E83" s="100"/>
      <c r="F83" s="100"/>
      <c r="G83" s="100"/>
      <c r="T83" s="269"/>
      <c r="U83" s="269"/>
      <c r="V83" s="269"/>
      <c r="W83" s="192"/>
      <c r="X83" s="192"/>
      <c r="Y83" s="192"/>
      <c r="Z83" s="192"/>
      <c r="AA83" s="192"/>
      <c r="AB83" s="192"/>
      <c r="AC83" s="292"/>
      <c r="AD83" s="292"/>
      <c r="AE83" s="292"/>
      <c r="AF83" s="192"/>
      <c r="AG83" s="192"/>
      <c r="AH83" s="192"/>
      <c r="AL83" s="192"/>
      <c r="AM83" s="192"/>
      <c r="AN83" s="192"/>
      <c r="AR83" s="96"/>
    </row>
    <row r="84" spans="1:44" s="98" customFormat="1" ht="93" customHeight="1" x14ac:dyDescent="0.25">
      <c r="A84" s="189"/>
      <c r="B84" s="424" t="s">
        <v>290</v>
      </c>
      <c r="C84" s="424"/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4"/>
      <c r="R84" s="424"/>
      <c r="S84" s="424"/>
      <c r="T84" s="424"/>
      <c r="U84" s="424"/>
      <c r="V84" s="424"/>
      <c r="W84" s="192"/>
      <c r="X84" s="192"/>
      <c r="Y84" s="192"/>
      <c r="Z84" s="192"/>
      <c r="AA84" s="192"/>
      <c r="AB84" s="192"/>
      <c r="AC84" s="292"/>
      <c r="AD84" s="292"/>
      <c r="AE84" s="292"/>
      <c r="AF84" s="192"/>
      <c r="AG84" s="192"/>
      <c r="AH84" s="192"/>
      <c r="AL84" s="192"/>
      <c r="AM84" s="192"/>
      <c r="AN84" s="192"/>
      <c r="AR84" s="96"/>
    </row>
    <row r="85" spans="1:44" s="98" customFormat="1" x14ac:dyDescent="0.25">
      <c r="A85" s="189"/>
      <c r="D85" s="99"/>
      <c r="E85" s="100"/>
      <c r="F85" s="100"/>
      <c r="G85" s="100"/>
      <c r="T85" s="269"/>
      <c r="U85" s="269"/>
      <c r="V85" s="269"/>
      <c r="W85" s="192"/>
      <c r="X85" s="192"/>
      <c r="Y85" s="192"/>
      <c r="Z85" s="192"/>
      <c r="AA85" s="192"/>
      <c r="AB85" s="192"/>
      <c r="AC85" s="292"/>
      <c r="AD85" s="292"/>
      <c r="AE85" s="292"/>
      <c r="AF85" s="192"/>
      <c r="AG85" s="192"/>
      <c r="AH85" s="192"/>
      <c r="AL85" s="192"/>
      <c r="AM85" s="192"/>
      <c r="AN85" s="192"/>
      <c r="AR85" s="96"/>
    </row>
    <row r="86" spans="1:44" s="98" customFormat="1" x14ac:dyDescent="0.25">
      <c r="A86" s="189"/>
      <c r="D86" s="99"/>
      <c r="E86" s="100"/>
      <c r="F86" s="100"/>
      <c r="G86" s="100"/>
      <c r="T86" s="270"/>
      <c r="U86" s="270"/>
      <c r="V86" s="270"/>
      <c r="AC86" s="293"/>
      <c r="AD86" s="293"/>
      <c r="AE86" s="293"/>
      <c r="AR86" s="96"/>
    </row>
    <row r="87" spans="1:44" x14ac:dyDescent="0.25">
      <c r="N87" s="98"/>
      <c r="O87" s="98"/>
      <c r="P87" s="98"/>
    </row>
    <row r="88" spans="1:44" x14ac:dyDescent="0.25">
      <c r="N88" s="98"/>
      <c r="O88" s="98"/>
      <c r="P88" s="98"/>
    </row>
    <row r="89" spans="1:44" x14ac:dyDescent="0.25">
      <c r="N89" s="98"/>
      <c r="O89" s="98"/>
      <c r="P89" s="98"/>
    </row>
    <row r="90" spans="1:44" x14ac:dyDescent="0.25">
      <c r="N90" s="98"/>
      <c r="O90" s="98"/>
      <c r="P90" s="98"/>
    </row>
    <row r="92" spans="1:44" s="98" customFormat="1" ht="49.5" customHeight="1" x14ac:dyDescent="0.25">
      <c r="D92" s="99"/>
      <c r="E92" s="100"/>
      <c r="F92" s="100"/>
      <c r="G92" s="100"/>
      <c r="N92" s="243"/>
      <c r="O92" s="243"/>
      <c r="P92" s="243"/>
      <c r="T92" s="270"/>
      <c r="U92" s="270"/>
      <c r="V92" s="270"/>
      <c r="AC92" s="293"/>
      <c r="AD92" s="293"/>
      <c r="AE92" s="293"/>
      <c r="AR92" s="96"/>
    </row>
  </sheetData>
  <mergeCells count="98">
    <mergeCell ref="AR55:AR57"/>
    <mergeCell ref="AR37:AR39"/>
    <mergeCell ref="AR52:AR54"/>
    <mergeCell ref="B46:B48"/>
    <mergeCell ref="C46:C48"/>
    <mergeCell ref="AR14:AR16"/>
    <mergeCell ref="AR17:AR19"/>
    <mergeCell ref="AR20:AR22"/>
    <mergeCell ref="AR23:AR25"/>
    <mergeCell ref="A68:A70"/>
    <mergeCell ref="B68:B70"/>
    <mergeCell ref="A37:A39"/>
    <mergeCell ref="B37:B39"/>
    <mergeCell ref="C37:C39"/>
    <mergeCell ref="A52:A54"/>
    <mergeCell ref="B52:B54"/>
    <mergeCell ref="C52:C54"/>
    <mergeCell ref="AR61:AR63"/>
    <mergeCell ref="B58:B60"/>
    <mergeCell ref="C58:C60"/>
    <mergeCell ref="AR58:AR60"/>
    <mergeCell ref="A58:A60"/>
    <mergeCell ref="B84:V84"/>
    <mergeCell ref="AR75:AR77"/>
    <mergeCell ref="B55:B57"/>
    <mergeCell ref="C55:C57"/>
    <mergeCell ref="C68:C70"/>
    <mergeCell ref="AR68:AR70"/>
    <mergeCell ref="A71:C73"/>
    <mergeCell ref="A55:A57"/>
    <mergeCell ref="A74:AR74"/>
    <mergeCell ref="A75:C77"/>
    <mergeCell ref="A65:A67"/>
    <mergeCell ref="B65:B67"/>
    <mergeCell ref="C65:C67"/>
    <mergeCell ref="AR65:AR67"/>
    <mergeCell ref="AR71:AR73"/>
    <mergeCell ref="A64:AR64"/>
    <mergeCell ref="AR10:AR12"/>
    <mergeCell ref="A13:AR13"/>
    <mergeCell ref="A14:C16"/>
    <mergeCell ref="A20:C22"/>
    <mergeCell ref="A61:C63"/>
    <mergeCell ref="AR40:AR42"/>
    <mergeCell ref="A49:A51"/>
    <mergeCell ref="B49:B51"/>
    <mergeCell ref="B43:B45"/>
    <mergeCell ref="C43:C45"/>
    <mergeCell ref="AR43:AR45"/>
    <mergeCell ref="A43:A45"/>
    <mergeCell ref="AR46:AR48"/>
    <mergeCell ref="AR49:AR51"/>
    <mergeCell ref="C49:C51"/>
    <mergeCell ref="A46:A48"/>
    <mergeCell ref="A23:C25"/>
    <mergeCell ref="A26:AR26"/>
    <mergeCell ref="A36:AR36"/>
    <mergeCell ref="A40:A42"/>
    <mergeCell ref="AR33:AR35"/>
    <mergeCell ref="A27:A29"/>
    <mergeCell ref="B27:B29"/>
    <mergeCell ref="C27:C29"/>
    <mergeCell ref="AR27:AR29"/>
    <mergeCell ref="B40:B42"/>
    <mergeCell ref="C40:C42"/>
    <mergeCell ref="A30:A32"/>
    <mergeCell ref="B30:B32"/>
    <mergeCell ref="C30:C32"/>
    <mergeCell ref="AR30:AR32"/>
    <mergeCell ref="A33:C35"/>
    <mergeCell ref="AL7:AN7"/>
    <mergeCell ref="A17:C19"/>
    <mergeCell ref="W7:Y7"/>
    <mergeCell ref="K7:M7"/>
    <mergeCell ref="N7:P7"/>
    <mergeCell ref="Q7:S7"/>
    <mergeCell ref="A10:C12"/>
    <mergeCell ref="H7:J7"/>
    <mergeCell ref="T7:V7"/>
    <mergeCell ref="AC7:AE7"/>
    <mergeCell ref="AF7:AH7"/>
    <mergeCell ref="AI7:AK7"/>
    <mergeCell ref="A3:AL3"/>
    <mergeCell ref="Z7:AB7"/>
    <mergeCell ref="A2:AR2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</mergeCells>
  <pageMargins left="0.59055118110236227" right="0.59055118110236227" top="0.47244094488188981" bottom="0.39370078740157483" header="0" footer="0"/>
  <pageSetup paperSize="9" scale="37" fitToWidth="2" fitToHeight="3" orientation="landscape" r:id="rId1"/>
  <headerFooter>
    <oddFooter>&amp;C&amp;"Times New Roman,обычный"&amp;8Страница  &amp;P из &amp;N</oddFooter>
  </headerFooter>
  <rowBreaks count="2" manualBreakCount="2">
    <brk id="35" max="43" man="1"/>
    <brk id="73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T19"/>
  <sheetViews>
    <sheetView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B3" sqref="B3:R3"/>
    </sheetView>
  </sheetViews>
  <sheetFormatPr defaultRowHeight="15" x14ac:dyDescent="0.25"/>
  <cols>
    <col min="1" max="1" width="6.7109375" style="109" customWidth="1"/>
    <col min="2" max="2" width="43.28515625" style="110" customWidth="1"/>
    <col min="3" max="3" width="21.5703125" style="110" customWidth="1"/>
    <col min="4" max="18" width="10.7109375" style="110" customWidth="1"/>
    <col min="19" max="19" width="9.140625" style="110"/>
    <col min="20" max="20" width="14.42578125" style="110" customWidth="1"/>
    <col min="21" max="16384" width="9.140625" style="110"/>
  </cols>
  <sheetData>
    <row r="2" spans="1:21" s="103" customFormat="1" ht="15.75" customHeigh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21" s="133" customFormat="1" ht="39" customHeight="1" x14ac:dyDescent="0.3">
      <c r="A3" s="132"/>
      <c r="B3" s="447" t="s">
        <v>323</v>
      </c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</row>
    <row r="4" spans="1:21" s="447" customFormat="1" ht="21" customHeight="1" x14ac:dyDescent="0.25">
      <c r="A4" s="447" t="s">
        <v>271</v>
      </c>
    </row>
    <row r="5" spans="1:21" s="133" customFormat="1" ht="18.75" x14ac:dyDescent="0.3">
      <c r="A5" s="134"/>
    </row>
    <row r="6" spans="1:21" s="135" customFormat="1" ht="25.5" customHeight="1" x14ac:dyDescent="0.3">
      <c r="A6" s="458" t="s">
        <v>0</v>
      </c>
      <c r="B6" s="455" t="s">
        <v>42</v>
      </c>
      <c r="C6" s="455" t="s">
        <v>266</v>
      </c>
      <c r="D6" s="450" t="s">
        <v>294</v>
      </c>
      <c r="E6" s="450"/>
      <c r="F6" s="450"/>
      <c r="G6" s="450" t="s">
        <v>256</v>
      </c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137"/>
    </row>
    <row r="7" spans="1:21" s="135" customFormat="1" ht="75" customHeight="1" x14ac:dyDescent="0.3">
      <c r="A7" s="459"/>
      <c r="B7" s="456"/>
      <c r="C7" s="456"/>
      <c r="D7" s="450"/>
      <c r="E7" s="450"/>
      <c r="F7" s="450"/>
      <c r="G7" s="448" t="s">
        <v>286</v>
      </c>
      <c r="H7" s="448"/>
      <c r="I7" s="448"/>
      <c r="J7" s="448" t="s">
        <v>287</v>
      </c>
      <c r="K7" s="448"/>
      <c r="L7" s="448"/>
      <c r="M7" s="448" t="s">
        <v>288</v>
      </c>
      <c r="N7" s="448"/>
      <c r="O7" s="448"/>
      <c r="P7" s="448" t="s">
        <v>289</v>
      </c>
      <c r="Q7" s="448"/>
      <c r="R7" s="448"/>
      <c r="S7" s="449" t="s">
        <v>280</v>
      </c>
      <c r="T7" s="449"/>
      <c r="U7" s="137"/>
    </row>
    <row r="8" spans="1:21" s="135" customFormat="1" ht="18.75" x14ac:dyDescent="0.3">
      <c r="A8" s="460"/>
      <c r="B8" s="457"/>
      <c r="C8" s="457"/>
      <c r="D8" s="159" t="s">
        <v>20</v>
      </c>
      <c r="E8" s="159" t="s">
        <v>21</v>
      </c>
      <c r="F8" s="159" t="s">
        <v>19</v>
      </c>
      <c r="G8" s="159" t="s">
        <v>20</v>
      </c>
      <c r="H8" s="159" t="s">
        <v>21</v>
      </c>
      <c r="I8" s="159" t="s">
        <v>19</v>
      </c>
      <c r="J8" s="159" t="s">
        <v>20</v>
      </c>
      <c r="K8" s="159" t="s">
        <v>21</v>
      </c>
      <c r="L8" s="159" t="s">
        <v>19</v>
      </c>
      <c r="M8" s="159" t="s">
        <v>20</v>
      </c>
      <c r="N8" s="159" t="s">
        <v>21</v>
      </c>
      <c r="O8" s="159" t="s">
        <v>19</v>
      </c>
      <c r="P8" s="159" t="s">
        <v>20</v>
      </c>
      <c r="Q8" s="159" t="s">
        <v>21</v>
      </c>
      <c r="R8" s="159" t="s">
        <v>19</v>
      </c>
      <c r="S8" s="449"/>
      <c r="T8" s="449"/>
      <c r="U8" s="137"/>
    </row>
    <row r="9" spans="1:21" s="133" customFormat="1" ht="24.75" customHeight="1" x14ac:dyDescent="0.3">
      <c r="A9" s="454" t="s">
        <v>257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45"/>
      <c r="T9" s="445"/>
      <c r="U9" s="137"/>
    </row>
    <row r="10" spans="1:21" s="133" customFormat="1" ht="70.5" customHeight="1" x14ac:dyDescent="0.3">
      <c r="A10" s="162">
        <v>1</v>
      </c>
      <c r="B10" s="160" t="s">
        <v>296</v>
      </c>
      <c r="C10" s="139">
        <v>97</v>
      </c>
      <c r="D10" s="140">
        <v>98</v>
      </c>
      <c r="E10" s="140">
        <v>0</v>
      </c>
      <c r="F10" s="161">
        <v>0</v>
      </c>
      <c r="G10" s="140">
        <v>98</v>
      </c>
      <c r="H10" s="140">
        <v>98</v>
      </c>
      <c r="I10" s="138">
        <v>0</v>
      </c>
      <c r="J10" s="140">
        <v>98</v>
      </c>
      <c r="K10" s="140">
        <v>98</v>
      </c>
      <c r="L10" s="138">
        <v>0</v>
      </c>
      <c r="M10" s="140">
        <v>98</v>
      </c>
      <c r="N10" s="140">
        <v>98</v>
      </c>
      <c r="O10" s="140">
        <v>100</v>
      </c>
      <c r="P10" s="140">
        <v>98</v>
      </c>
      <c r="Q10" s="140">
        <v>0</v>
      </c>
      <c r="R10" s="140">
        <v>0</v>
      </c>
      <c r="S10" s="446"/>
      <c r="T10" s="446"/>
    </row>
    <row r="11" spans="1:21" s="133" customFormat="1" ht="63" customHeight="1" x14ac:dyDescent="0.3">
      <c r="A11" s="162">
        <v>2</v>
      </c>
      <c r="B11" s="160" t="s">
        <v>297</v>
      </c>
      <c r="C11" s="139">
        <v>100</v>
      </c>
      <c r="D11" s="140">
        <v>100</v>
      </c>
      <c r="E11" s="140">
        <v>0</v>
      </c>
      <c r="F11" s="161">
        <v>0</v>
      </c>
      <c r="G11" s="140">
        <v>100</v>
      </c>
      <c r="H11" s="140">
        <v>100</v>
      </c>
      <c r="I11" s="138">
        <v>0</v>
      </c>
      <c r="J11" s="140">
        <v>100</v>
      </c>
      <c r="K11" s="140">
        <v>100</v>
      </c>
      <c r="L11" s="138">
        <v>0</v>
      </c>
      <c r="M11" s="140">
        <v>100</v>
      </c>
      <c r="N11" s="140">
        <v>100</v>
      </c>
      <c r="O11" s="140">
        <v>100</v>
      </c>
      <c r="P11" s="140">
        <v>100</v>
      </c>
      <c r="Q11" s="140">
        <v>0</v>
      </c>
      <c r="R11" s="140">
        <v>0</v>
      </c>
      <c r="S11" s="446"/>
      <c r="T11" s="446"/>
    </row>
    <row r="12" spans="1:21" s="131" customFormat="1" ht="18.75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</row>
    <row r="13" spans="1:21" s="131" customFormat="1" ht="18.75" x14ac:dyDescent="0.25">
      <c r="A13" s="129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</row>
    <row r="14" spans="1:21" s="131" customFormat="1" ht="20.25" x14ac:dyDescent="0.25">
      <c r="A14" s="452" t="s">
        <v>282</v>
      </c>
      <c r="B14" s="453"/>
      <c r="C14" s="453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</row>
    <row r="15" spans="1:21" s="131" customFormat="1" ht="20.25" x14ac:dyDescent="0.25">
      <c r="A15" s="141"/>
      <c r="B15" s="142"/>
      <c r="C15" s="143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</row>
    <row r="16" spans="1:21" s="131" customFormat="1" ht="20.25" x14ac:dyDescent="0.25">
      <c r="A16" s="141"/>
      <c r="B16" s="142"/>
      <c r="C16" s="143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</row>
    <row r="17" spans="1:46" s="101" customFormat="1" ht="24.75" customHeight="1" x14ac:dyDescent="0.3">
      <c r="A17" s="451" t="s">
        <v>270</v>
      </c>
      <c r="B17" s="451"/>
      <c r="C17" s="451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1" customFormat="1" ht="58.5" customHeight="1" x14ac:dyDescent="0.3">
      <c r="A18" s="144"/>
      <c r="B18" s="117" t="s">
        <v>272</v>
      </c>
      <c r="C18" s="117"/>
      <c r="D18" s="105"/>
      <c r="E18" s="105"/>
      <c r="F18" s="105"/>
      <c r="G18" s="106"/>
      <c r="H18" s="106"/>
      <c r="I18" s="106"/>
      <c r="J18" s="106"/>
      <c r="K18" s="106"/>
      <c r="L18" s="106"/>
      <c r="M18" s="106"/>
      <c r="N18" s="106"/>
      <c r="O18" s="106"/>
      <c r="P18" s="104"/>
      <c r="Q18" s="104"/>
      <c r="R18" s="104"/>
      <c r="S18" s="104"/>
      <c r="T18" s="104"/>
      <c r="U18" s="104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4"/>
      <c r="AL18" s="104"/>
      <c r="AM18" s="104"/>
      <c r="AN18" s="107"/>
      <c r="AO18" s="107"/>
      <c r="AP18" s="107"/>
    </row>
    <row r="19" spans="1:46" s="36" customFormat="1" x14ac:dyDescent="0.25">
      <c r="A19" s="102"/>
      <c r="B19" s="110"/>
    </row>
  </sheetData>
  <mergeCells count="18">
    <mergeCell ref="A17:C17"/>
    <mergeCell ref="A14:C14"/>
    <mergeCell ref="A9:R9"/>
    <mergeCell ref="C6:C8"/>
    <mergeCell ref="B6:B8"/>
    <mergeCell ref="A6:A8"/>
    <mergeCell ref="S9:T9"/>
    <mergeCell ref="S10:T10"/>
    <mergeCell ref="S11:T11"/>
    <mergeCell ref="A4:XFD4"/>
    <mergeCell ref="B3:R3"/>
    <mergeCell ref="G7:I7"/>
    <mergeCell ref="J7:L7"/>
    <mergeCell ref="M7:O7"/>
    <mergeCell ref="P7:R7"/>
    <mergeCell ref="S7:T8"/>
    <mergeCell ref="G6:T6"/>
    <mergeCell ref="D6:F7"/>
  </mergeCells>
  <pageMargins left="0.59055118110236227" right="0.59055118110236227" top="0.98425196850393704" bottom="0.59055118110236227" header="0" footer="0"/>
  <pageSetup paperSize="9" scale="50" fitToHeight="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Скивская Юлия Дмитриевна</cp:lastModifiedBy>
  <cp:lastPrinted>2024-02-05T05:39:08Z</cp:lastPrinted>
  <dcterms:created xsi:type="dcterms:W3CDTF">2011-05-17T05:04:33Z</dcterms:created>
  <dcterms:modified xsi:type="dcterms:W3CDTF">2024-10-01T11:30:45Z</dcterms:modified>
</cp:coreProperties>
</file>